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Účtovníctvo\Rozpočet\2019\"/>
    </mc:Choice>
  </mc:AlternateContent>
  <xr:revisionPtr revIDLastSave="0" documentId="8_{4A7C0B94-7AC6-4CD8-A186-1D91A6970937}" xr6:coauthVersionLast="45" xr6:coauthVersionMax="45" xr10:uidLastSave="{00000000-0000-0000-0000-000000000000}"/>
  <bookViews>
    <workbookView xWindow="-25320" yWindow="1140" windowWidth="25440" windowHeight="15390" xr2:uid="{FB49A76A-F2D0-4D49-A640-53494D19420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73" i="1" l="1"/>
  <c r="I573" i="1"/>
  <c r="H573" i="1"/>
  <c r="G573" i="1"/>
  <c r="F573" i="1"/>
  <c r="E573" i="1"/>
  <c r="F556" i="1"/>
  <c r="E556" i="1"/>
  <c r="J553" i="1"/>
  <c r="I553" i="1"/>
  <c r="H553" i="1"/>
  <c r="G553" i="1"/>
  <c r="F553" i="1"/>
  <c r="E553" i="1"/>
  <c r="J548" i="1"/>
  <c r="I548" i="1"/>
  <c r="H548" i="1"/>
  <c r="G548" i="1"/>
  <c r="F548" i="1"/>
  <c r="E548" i="1"/>
  <c r="J542" i="1"/>
  <c r="I542" i="1"/>
  <c r="H542" i="1"/>
  <c r="G542" i="1"/>
  <c r="F542" i="1"/>
  <c r="E542" i="1"/>
  <c r="J508" i="1"/>
  <c r="I508" i="1"/>
  <c r="H508" i="1"/>
  <c r="G508" i="1"/>
  <c r="F508" i="1"/>
  <c r="E508" i="1"/>
  <c r="J494" i="1"/>
  <c r="I494" i="1"/>
  <c r="H494" i="1"/>
  <c r="G494" i="1"/>
  <c r="E494" i="1"/>
  <c r="J445" i="1"/>
  <c r="I445" i="1"/>
  <c r="H445" i="1"/>
  <c r="G445" i="1"/>
  <c r="J440" i="1"/>
  <c r="I440" i="1"/>
  <c r="H440" i="1"/>
  <c r="G440" i="1"/>
  <c r="F440" i="1"/>
  <c r="E440" i="1"/>
  <c r="J425" i="1"/>
  <c r="I425" i="1"/>
  <c r="H425" i="1"/>
  <c r="G425" i="1"/>
  <c r="F425" i="1"/>
  <c r="E425" i="1"/>
  <c r="J408" i="1"/>
  <c r="I408" i="1"/>
  <c r="H408" i="1"/>
  <c r="G408" i="1"/>
  <c r="F408" i="1"/>
  <c r="E408" i="1"/>
  <c r="H391" i="1"/>
  <c r="E391" i="1"/>
  <c r="J385" i="1"/>
  <c r="I385" i="1"/>
  <c r="H385" i="1"/>
  <c r="G385" i="1"/>
  <c r="F385" i="1"/>
  <c r="E385" i="1"/>
  <c r="J375" i="1"/>
  <c r="I375" i="1"/>
  <c r="H375" i="1"/>
  <c r="G375" i="1"/>
  <c r="F375" i="1"/>
  <c r="E375" i="1"/>
  <c r="J346" i="1"/>
  <c r="I346" i="1"/>
  <c r="H346" i="1"/>
  <c r="G346" i="1"/>
  <c r="F346" i="1"/>
  <c r="E346" i="1"/>
  <c r="J342" i="1"/>
  <c r="I342" i="1"/>
  <c r="H342" i="1"/>
  <c r="G342" i="1"/>
  <c r="F342" i="1"/>
  <c r="E342" i="1"/>
  <c r="J333" i="1"/>
  <c r="I333" i="1"/>
  <c r="H333" i="1"/>
  <c r="G333" i="1"/>
  <c r="F333" i="1"/>
  <c r="E333" i="1"/>
  <c r="J329" i="1"/>
  <c r="I329" i="1"/>
  <c r="H329" i="1"/>
  <c r="G329" i="1"/>
  <c r="F329" i="1"/>
  <c r="E329" i="1"/>
  <c r="J316" i="1"/>
  <c r="I316" i="1"/>
  <c r="H316" i="1"/>
  <c r="G316" i="1"/>
  <c r="E316" i="1"/>
  <c r="J311" i="1"/>
  <c r="I311" i="1"/>
  <c r="H311" i="1"/>
  <c r="G311" i="1"/>
  <c r="F311" i="1"/>
  <c r="E311" i="1"/>
  <c r="J250" i="1"/>
  <c r="I250" i="1"/>
  <c r="H250" i="1"/>
  <c r="G250" i="1"/>
  <c r="G312" i="1" s="1"/>
  <c r="F250" i="1"/>
  <c r="E250" i="1"/>
  <c r="J240" i="1"/>
  <c r="J312" i="1" s="1"/>
  <c r="I240" i="1"/>
  <c r="I312" i="1" s="1"/>
  <c r="H240" i="1"/>
  <c r="H312" i="1" s="1"/>
  <c r="G240" i="1"/>
  <c r="F240" i="1"/>
  <c r="F312" i="1" s="1"/>
  <c r="E240" i="1"/>
  <c r="E312" i="1" s="1"/>
  <c r="J225" i="1"/>
  <c r="I225" i="1"/>
  <c r="H225" i="1"/>
  <c r="E225" i="1"/>
  <c r="J220" i="1"/>
  <c r="I220" i="1"/>
  <c r="H220" i="1"/>
  <c r="G220" i="1"/>
  <c r="F220" i="1"/>
  <c r="E220" i="1"/>
  <c r="J165" i="1"/>
  <c r="I165" i="1"/>
  <c r="H165" i="1"/>
  <c r="G165" i="1"/>
  <c r="G226" i="1" s="1"/>
  <c r="F165" i="1"/>
  <c r="E165" i="1"/>
  <c r="H153" i="1"/>
  <c r="H150" i="1"/>
  <c r="E150" i="1"/>
  <c r="J143" i="1"/>
  <c r="I143" i="1"/>
  <c r="H143" i="1"/>
  <c r="G143" i="1"/>
  <c r="F143" i="1"/>
  <c r="E143" i="1"/>
  <c r="I140" i="1"/>
  <c r="H140" i="1"/>
  <c r="E140" i="1"/>
  <c r="J136" i="1"/>
  <c r="I136" i="1"/>
  <c r="G136" i="1"/>
  <c r="F136" i="1"/>
  <c r="E136" i="1"/>
  <c r="J132" i="1"/>
  <c r="I132" i="1"/>
  <c r="H132" i="1"/>
  <c r="G132" i="1"/>
  <c r="F132" i="1"/>
  <c r="E132" i="1"/>
  <c r="J129" i="1"/>
  <c r="J226" i="1" s="1"/>
  <c r="J557" i="1" s="1"/>
  <c r="J574" i="1" s="1"/>
  <c r="J577" i="1" s="1"/>
  <c r="I129" i="1"/>
  <c r="I226" i="1" s="1"/>
  <c r="H129" i="1"/>
  <c r="H226" i="1" s="1"/>
  <c r="H557" i="1" s="1"/>
  <c r="H574" i="1" s="1"/>
  <c r="H577" i="1" s="1"/>
  <c r="G129" i="1"/>
  <c r="F129" i="1"/>
  <c r="F226" i="1" s="1"/>
  <c r="F557" i="1" s="1"/>
  <c r="F574" i="1" s="1"/>
  <c r="F577" i="1" s="1"/>
  <c r="E129" i="1"/>
  <c r="E226" i="1" s="1"/>
  <c r="J114" i="1"/>
  <c r="I114" i="1"/>
  <c r="G114" i="1"/>
  <c r="F114" i="1"/>
  <c r="E114" i="1"/>
  <c r="J103" i="1"/>
  <c r="I103" i="1"/>
  <c r="H103" i="1"/>
  <c r="G103" i="1"/>
  <c r="F103" i="1"/>
  <c r="E103" i="1"/>
  <c r="J97" i="1"/>
  <c r="I97" i="1"/>
  <c r="H97" i="1"/>
  <c r="G97" i="1"/>
  <c r="F97" i="1"/>
  <c r="E97" i="1"/>
  <c r="J77" i="1"/>
  <c r="I77" i="1"/>
  <c r="H77" i="1"/>
  <c r="G77" i="1"/>
  <c r="F77" i="1"/>
  <c r="E77" i="1"/>
  <c r="J60" i="1"/>
  <c r="J107" i="1" s="1"/>
  <c r="I60" i="1"/>
  <c r="I107" i="1" s="1"/>
  <c r="H60" i="1"/>
  <c r="H107" i="1" s="1"/>
  <c r="G60" i="1"/>
  <c r="G107" i="1" s="1"/>
  <c r="F60" i="1"/>
  <c r="F107" i="1" s="1"/>
  <c r="E60" i="1"/>
  <c r="E107" i="1" s="1"/>
  <c r="E48" i="1"/>
  <c r="J47" i="1"/>
  <c r="I47" i="1"/>
  <c r="H47" i="1"/>
  <c r="G47" i="1"/>
  <c r="F47" i="1"/>
  <c r="F48" i="1" s="1"/>
  <c r="E47" i="1"/>
  <c r="J42" i="1"/>
  <c r="J48" i="1" s="1"/>
  <c r="I42" i="1"/>
  <c r="I48" i="1" s="1"/>
  <c r="H42" i="1"/>
  <c r="H48" i="1" s="1"/>
  <c r="G42" i="1"/>
  <c r="G48" i="1" s="1"/>
  <c r="E42" i="1"/>
  <c r="J35" i="1"/>
  <c r="I35" i="1"/>
  <c r="H35" i="1"/>
  <c r="G35" i="1"/>
  <c r="F35" i="1"/>
  <c r="E35" i="1"/>
  <c r="F108" i="1" l="1"/>
  <c r="F119" i="1" s="1"/>
  <c r="F576" i="1" s="1"/>
  <c r="F578" i="1" s="1"/>
  <c r="J108" i="1"/>
  <c r="J119" i="1" s="1"/>
  <c r="J576" i="1" s="1"/>
  <c r="J578" i="1" s="1"/>
  <c r="I108" i="1"/>
  <c r="I119" i="1" s="1"/>
  <c r="I576" i="1" s="1"/>
  <c r="E108" i="1"/>
  <c r="E119" i="1" s="1"/>
  <c r="E576" i="1" s="1"/>
  <c r="G108" i="1"/>
  <c r="G119" i="1" s="1"/>
  <c r="G576" i="1" s="1"/>
  <c r="G557" i="1"/>
  <c r="G574" i="1" s="1"/>
  <c r="G577" i="1" s="1"/>
  <c r="H108" i="1"/>
  <c r="H119" i="1" s="1"/>
  <c r="H576" i="1" s="1"/>
  <c r="H578" i="1" s="1"/>
  <c r="E557" i="1"/>
  <c r="E574" i="1" s="1"/>
  <c r="E577" i="1" s="1"/>
  <c r="I557" i="1"/>
  <c r="I574" i="1" s="1"/>
  <c r="I577" i="1" s="1"/>
  <c r="I578" i="1" l="1"/>
  <c r="E578" i="1"/>
  <c r="G578" i="1"/>
</calcChain>
</file>

<file path=xl/sharedStrings.xml><?xml version="1.0" encoding="utf-8"?>
<sst xmlns="http://schemas.openxmlformats.org/spreadsheetml/2006/main" count="620" uniqueCount="533">
  <si>
    <t>Obec Tureň - Obecný úrad Tureň</t>
  </si>
  <si>
    <t xml:space="preserve">Rozpočet schválený dňa:                                  Uznesením č.:   </t>
  </si>
  <si>
    <t xml:space="preserve">Úprava rozpočtu na rok 2019 </t>
  </si>
  <si>
    <t>Príjmy zo štátneho rozpočtu -111</t>
  </si>
  <si>
    <t xml:space="preserve">Položka-Podpol. </t>
  </si>
  <si>
    <t>R</t>
  </si>
  <si>
    <t>Skutočnosť     2017</t>
  </si>
  <si>
    <t>Rozpočet           2018</t>
  </si>
  <si>
    <t>Skutočnosť    2018</t>
  </si>
  <si>
    <t>Rozpočet    2019</t>
  </si>
  <si>
    <t>Skutočnosť k 30.11.2019</t>
  </si>
  <si>
    <t xml:space="preserve">Úprava </t>
  </si>
  <si>
    <t xml:space="preserve"> </t>
  </si>
  <si>
    <t xml:space="preserve">Granty a transfery   </t>
  </si>
  <si>
    <t xml:space="preserve">Transfér zo ŠR: Materská škola </t>
  </si>
  <si>
    <t>Základná škola</t>
  </si>
  <si>
    <t>Vzdelávacie poukazy</t>
  </si>
  <si>
    <t xml:space="preserve">Školské potreby </t>
  </si>
  <si>
    <t>Pozemné komunikácie</t>
  </si>
  <si>
    <t>KStÚ - stavebníctvo</t>
  </si>
  <si>
    <t>Register obyvateľstva</t>
  </si>
  <si>
    <t>Register adries</t>
  </si>
  <si>
    <t xml:space="preserve">Životné prostredie </t>
  </si>
  <si>
    <t>Vybavenie ihriska a nákup športových potr.</t>
  </si>
  <si>
    <t xml:space="preserve">Voľby ,Referendum, </t>
  </si>
  <si>
    <t>Príspevok na stravovanie - ÚPSVaR</t>
  </si>
  <si>
    <t>a</t>
  </si>
  <si>
    <t>Sociálne znevyhodnené deti - ZŠ</t>
  </si>
  <si>
    <t>b</t>
  </si>
  <si>
    <t>ROEP-príspevok</t>
  </si>
  <si>
    <t>c</t>
  </si>
  <si>
    <t>PO: Dobrovoľný Hasičšský Zbor Obce</t>
  </si>
  <si>
    <t>f</t>
  </si>
  <si>
    <t xml:space="preserve">MŠ: Rekonštrukcia hygienických zariadení </t>
  </si>
  <si>
    <t>g</t>
  </si>
  <si>
    <t>Deň obce</t>
  </si>
  <si>
    <t>h</t>
  </si>
  <si>
    <t>Príspevok na učebnice</t>
  </si>
  <si>
    <t>i</t>
  </si>
  <si>
    <t>Dot-BSK: Výmena autobusových zastávok     Dot-BSK: Rekonštr. parkoviska pri MŠ</t>
  </si>
  <si>
    <t>j</t>
  </si>
  <si>
    <t xml:space="preserve">Príspevky na deti </t>
  </si>
  <si>
    <t>k</t>
  </si>
  <si>
    <t xml:space="preserve">Územný plán obce </t>
  </si>
  <si>
    <t>n</t>
  </si>
  <si>
    <t>Enviromentálny Fond: zateplenie MŠ</t>
  </si>
  <si>
    <t>m</t>
  </si>
  <si>
    <t xml:space="preserve">ZŠ: škola v prírode </t>
  </si>
  <si>
    <t xml:space="preserve">l </t>
  </si>
  <si>
    <t>MS: Rekonštr. chodníka a terasy</t>
  </si>
  <si>
    <t>Mimoriadne odmeny ZŠ</t>
  </si>
  <si>
    <t>Granty spolu:</t>
  </si>
  <si>
    <t>Vlastné zdroje- 41</t>
  </si>
  <si>
    <t xml:space="preserve"> Daňové príjmy</t>
  </si>
  <si>
    <t>Výnos dane z príjmov-Územnej samospr.</t>
  </si>
  <si>
    <t>Daň z pozemkov</t>
  </si>
  <si>
    <t>Daň zo stavieb</t>
  </si>
  <si>
    <t>Daň z nehnuteľnosti - súčet</t>
  </si>
  <si>
    <t>Daň za psa</t>
  </si>
  <si>
    <t xml:space="preserve">ZHA: Daň za nevýherné hracie prístroje </t>
  </si>
  <si>
    <t>UVP: Daň za užívanie verejn. priestranstva</t>
  </si>
  <si>
    <t>Odpad: Daň za komunálne odpady</t>
  </si>
  <si>
    <t>Dane za špecifické služby - súčet</t>
  </si>
  <si>
    <t>Daňové príjmy - spolu:</t>
  </si>
  <si>
    <t xml:space="preserve"> Nedaňové príjmy</t>
  </si>
  <si>
    <t xml:space="preserve">Príjmy z prenajatých pozemkov </t>
  </si>
  <si>
    <t xml:space="preserve">Nájomné: OcK- Obecný klub </t>
  </si>
  <si>
    <t>Materská škola, Tureň 300</t>
  </si>
  <si>
    <t>Telefónna ústredňa</t>
  </si>
  <si>
    <t>Viacúčelové ihrisko</t>
  </si>
  <si>
    <t>Vypožičanie kuchynských potrieb-OcK</t>
  </si>
  <si>
    <t>Reklamné tabule</t>
  </si>
  <si>
    <t>Rozličný tovar DOMI</t>
  </si>
  <si>
    <t>Nájomné: Lavicové súpravy, Zasadacie st.</t>
  </si>
  <si>
    <t>Partystan</t>
  </si>
  <si>
    <t>Príjmy z vlastníctva - súčet</t>
  </si>
  <si>
    <t>Ostatné Poplatky:     Overovanie</t>
  </si>
  <si>
    <t xml:space="preserve">         Drobná stavba</t>
  </si>
  <si>
    <t xml:space="preserve">         Rybársky lístok</t>
  </si>
  <si>
    <t xml:space="preserve">        Územné rozhodnutie </t>
  </si>
  <si>
    <t xml:space="preserve">         Rozkopávky</t>
  </si>
  <si>
    <t xml:space="preserve">         Výrub stromov</t>
  </si>
  <si>
    <t xml:space="preserve">          Studňa</t>
  </si>
  <si>
    <t xml:space="preserve">          Prípojka </t>
  </si>
  <si>
    <t xml:space="preserve">         Podvŕtanie cesty</t>
  </si>
  <si>
    <t xml:space="preserve">         Uzávierka miestnej komunikácie </t>
  </si>
  <si>
    <t xml:space="preserve">         Búracie povolenie</t>
  </si>
  <si>
    <t xml:space="preserve">        Zmena užívania stavby</t>
  </si>
  <si>
    <t>d</t>
  </si>
  <si>
    <t>MZZO(malý zdroj zneč.ovzd.) vyjadrenie</t>
  </si>
  <si>
    <t>e</t>
  </si>
  <si>
    <t xml:space="preserve"> SHR(samostatne hosp.roľník) potvrdenie </t>
  </si>
  <si>
    <t xml:space="preserve"> ČOV(čistička odpadových vôd) domová</t>
  </si>
  <si>
    <t xml:space="preserve">         Ostatné poplatky</t>
  </si>
  <si>
    <t>administratívne poplatky - súčet</t>
  </si>
  <si>
    <t>Pokuty a penále</t>
  </si>
  <si>
    <t>Poplatky:Cintorínsky popl./ hrobové miesto</t>
  </si>
  <si>
    <t xml:space="preserve">      Dom smútku -  pohrebné služby</t>
  </si>
  <si>
    <t xml:space="preserve">     Hlásenie v MR(miestny rozhlas) </t>
  </si>
  <si>
    <t xml:space="preserve">               Potvrdenie</t>
  </si>
  <si>
    <t xml:space="preserve">               Kopírovacie práce</t>
  </si>
  <si>
    <t xml:space="preserve">               Vrecia/Odpadové hospodárstvo </t>
  </si>
  <si>
    <t xml:space="preserve">               KUKA nádoby</t>
  </si>
  <si>
    <t xml:space="preserve">   OcK:Za stratu,zničenie kuchynských potr.</t>
  </si>
  <si>
    <t>z obecnej knižnici</t>
  </si>
  <si>
    <t xml:space="preserve">               OcK: ZaVypožičanie OTE</t>
  </si>
  <si>
    <t>Poplatky: Prísp.rodičov MŠ</t>
  </si>
  <si>
    <t xml:space="preserve">                 Prísp.rodičov ŠKD</t>
  </si>
  <si>
    <t xml:space="preserve">                Réžia ŠJ: Dôchodci</t>
  </si>
  <si>
    <t xml:space="preserve">                 A,M,METAL,Tureň</t>
  </si>
  <si>
    <t xml:space="preserve">         Trade Market sro, Ivánka pri Dunaji</t>
  </si>
  <si>
    <t xml:space="preserve">         Detská škôlka, Ivánka pri Dunaji</t>
  </si>
  <si>
    <t xml:space="preserve">         Réžia MŠ a ZŠ</t>
  </si>
  <si>
    <t>za odber separovaného oleja</t>
  </si>
  <si>
    <t>Služby; poplatky a platby - súčet</t>
  </si>
  <si>
    <t>Úroky z vkladov  (Bankové účty)</t>
  </si>
  <si>
    <t>Príjmy z náhrad z poistného plnenia</t>
  </si>
  <si>
    <t>Z výťažkov z lotérií: DOXXbet</t>
  </si>
  <si>
    <t xml:space="preserve">Vratky:  Elektrina, Plyn, Voda </t>
  </si>
  <si>
    <t>Ostatné príjmy - súčet</t>
  </si>
  <si>
    <t>Sponzorské dary-Tuzemské bežné granty</t>
  </si>
  <si>
    <t>Recyklačný fond (elektronický odpad)</t>
  </si>
  <si>
    <t>Granty; dobrovoľné príspevky a dary - súčet</t>
  </si>
  <si>
    <t>Nedaňové príjmy spolu:</t>
  </si>
  <si>
    <t>Bežné príjmy spolu:</t>
  </si>
  <si>
    <t xml:space="preserve"> Kapitálové príjmy</t>
  </si>
  <si>
    <t xml:space="preserve">kamerový systém </t>
  </si>
  <si>
    <t>Rekonštrukcia terasy pri MŠ</t>
  </si>
  <si>
    <t>Predaj pozemkov</t>
  </si>
  <si>
    <t>Rekonštrukcia strechy OÚ</t>
  </si>
  <si>
    <t>Kapitálové príjmy spolu</t>
  </si>
  <si>
    <t>Finančné operácie</t>
  </si>
  <si>
    <t>Prevod z viazaného účtu VÚB</t>
  </si>
  <si>
    <t>Prevod z rezervného fondu</t>
  </si>
  <si>
    <t>Finančné operácie spolu:</t>
  </si>
  <si>
    <t>PRÍJMY  SPOLU</t>
  </si>
  <si>
    <t>VÝDAVKY</t>
  </si>
  <si>
    <t>Zdroj 111  -  Zo štátneho rozpočtu</t>
  </si>
  <si>
    <t>01 1 1 6  Obce</t>
  </si>
  <si>
    <t>Register obyvateľov: Elektrina</t>
  </si>
  <si>
    <t>Register obyvateľov: Plyn</t>
  </si>
  <si>
    <t xml:space="preserve">                 Prevádzkové stroje</t>
  </si>
  <si>
    <t xml:space="preserve">                 všeobecný materiál</t>
  </si>
  <si>
    <t>Register adries:všeobecný materiál</t>
  </si>
  <si>
    <t xml:space="preserve">Projektové práce </t>
  </si>
  <si>
    <t xml:space="preserve">Spolu </t>
  </si>
  <si>
    <t xml:space="preserve">01 6 0  Všeobecné verejné služby inde neklasifikované  </t>
  </si>
  <si>
    <t>Voľby , Referendum, ...</t>
  </si>
  <si>
    <t>600.....</t>
  </si>
  <si>
    <t xml:space="preserve">03 2 0 Ochrana pred požiarmi </t>
  </si>
  <si>
    <t>PO-Všeob.materiál: Výstroj požiarn.ochr.</t>
  </si>
  <si>
    <t>04 6 0  Komunikácie</t>
  </si>
  <si>
    <t>Pozemné komunikácie.</t>
  </si>
  <si>
    <t>Výmena autobusových zastávok</t>
  </si>
  <si>
    <t>05 1 0   Nakladanie s odpadmi</t>
  </si>
  <si>
    <t>ŠR - Životné prostredie</t>
  </si>
  <si>
    <t>06 1 0   Rozvoj bývania</t>
  </si>
  <si>
    <t>SSTÚ-spol.staveb.úrad ŠR:odvod transferu</t>
  </si>
  <si>
    <t>08 1 0  Rekreačné a športové služby</t>
  </si>
  <si>
    <t>Športové ihrisko</t>
  </si>
  <si>
    <t xml:space="preserve">08 2 0 - Kultúrne služby- podujatia </t>
  </si>
  <si>
    <t xml:space="preserve">BSK: Deň Obce </t>
  </si>
  <si>
    <t>08 4 0   Náboženské a iné spoločenské služby</t>
  </si>
  <si>
    <t>Fasády kostola</t>
  </si>
  <si>
    <t>Rekonštrukcia Domu smútku a RKKostola</t>
  </si>
  <si>
    <t xml:space="preserve">09 1 1 1   Materská škola-predškolská výchova s bežnou starostlivosťou </t>
  </si>
  <si>
    <t>MŠ:  Interierové vybavenie</t>
  </si>
  <si>
    <t xml:space="preserve">         Výpočtová technika</t>
  </si>
  <si>
    <t xml:space="preserve">      Prevádzkové stroje,prístroje, zariadenia </t>
  </si>
  <si>
    <t xml:space="preserve">         Všeobecný materiál</t>
  </si>
  <si>
    <t xml:space="preserve">        Výchovné pomôcky</t>
  </si>
  <si>
    <t xml:space="preserve">        Knižný fond MŠ</t>
  </si>
  <si>
    <t xml:space="preserve">        Údržba  výpočtovej techniky</t>
  </si>
  <si>
    <t xml:space="preserve">        Údržba budovy</t>
  </si>
  <si>
    <t>Údržba budov, objektov</t>
  </si>
  <si>
    <t>Dot.:Rekonštr.hygienických zariadení v MŠ</t>
  </si>
  <si>
    <t>MŠ: Výmena okien a Oprava chodníkov</t>
  </si>
  <si>
    <t xml:space="preserve">       Rekonštrukcia chodníkov a terasy</t>
  </si>
  <si>
    <t xml:space="preserve">09 1 2 1   Základná škola-základné vzdelanie s bežnou starostlivosťou </t>
  </si>
  <si>
    <t xml:space="preserve">    FP : Sociálne znevýhodnené prostredie</t>
  </si>
  <si>
    <t>ZŠ: Mzdový fond</t>
  </si>
  <si>
    <t>Osobný príplatok</t>
  </si>
  <si>
    <t>Špecializovaná činnosť-triedníctvo, uvádz.uč.</t>
  </si>
  <si>
    <t>Riadenie</t>
  </si>
  <si>
    <t>Zastupovanie</t>
  </si>
  <si>
    <t>Nadčasy</t>
  </si>
  <si>
    <t>Začínajúci pedagóg</t>
  </si>
  <si>
    <t xml:space="preserve">Kreditový príplatok </t>
  </si>
  <si>
    <t>Odmeny</t>
  </si>
  <si>
    <t>Vzdelávacie poukazy : Odmeny</t>
  </si>
  <si>
    <t xml:space="preserve">       Odvody (ZP,NP,IP,PvN,RFS,SP,ÚP)</t>
  </si>
  <si>
    <t>621 -625</t>
  </si>
  <si>
    <t xml:space="preserve">       Cestovné</t>
  </si>
  <si>
    <t xml:space="preserve">       Elektrina</t>
  </si>
  <si>
    <t xml:space="preserve">       Plyn</t>
  </si>
  <si>
    <t>Vzdelávacie poukazy: Plyn</t>
  </si>
  <si>
    <t>Vzdelávacie poukazy: Elektrina</t>
  </si>
  <si>
    <t xml:space="preserve">       Voda</t>
  </si>
  <si>
    <t xml:space="preserve">       Telefón</t>
  </si>
  <si>
    <t>Poštové služby</t>
  </si>
  <si>
    <t xml:space="preserve">    Interiérové vybavenie: Stoly a stoličky</t>
  </si>
  <si>
    <t xml:space="preserve">       Prevádzkové stroje</t>
  </si>
  <si>
    <t xml:space="preserve">       Elektronika</t>
  </si>
  <si>
    <t xml:space="preserve">      Všeobecný materiál:  Čistiace potreby</t>
  </si>
  <si>
    <t xml:space="preserve">                   Tlačivá</t>
  </si>
  <si>
    <t xml:space="preserve">                   Toner</t>
  </si>
  <si>
    <t xml:space="preserve">                   Kancelársky papier</t>
  </si>
  <si>
    <t xml:space="preserve">                   Kancelárske potreby</t>
  </si>
  <si>
    <t xml:space="preserve">                   Ostatný materiál</t>
  </si>
  <si>
    <t>Vzdelávacie poukazy: všeobecný materiál</t>
  </si>
  <si>
    <t xml:space="preserve">       Výchovné pomôcky</t>
  </si>
  <si>
    <t xml:space="preserve">       Odborné časopisy a noviny</t>
  </si>
  <si>
    <t xml:space="preserve">       Príspevok na učebnice</t>
  </si>
  <si>
    <t xml:space="preserve">       Učebnice</t>
  </si>
  <si>
    <t xml:space="preserve">Softvér </t>
  </si>
  <si>
    <t xml:space="preserve">       Reprezentačné</t>
  </si>
  <si>
    <t xml:space="preserve">       Údržba prevádzkových strojov ZŠ</t>
  </si>
  <si>
    <t xml:space="preserve">       Údržba budovy ZŠ</t>
  </si>
  <si>
    <t xml:space="preserve">       Školenia</t>
  </si>
  <si>
    <t xml:space="preserve">       Propagácia, reklama a inzercia</t>
  </si>
  <si>
    <t xml:space="preserve">       Všeobecné služby /odpad</t>
  </si>
  <si>
    <t>Ost.vš.služby: Over.spôs.výk.povolania</t>
  </si>
  <si>
    <t xml:space="preserve">       Ochrana budovy ZŠ</t>
  </si>
  <si>
    <t xml:space="preserve">Škola v prírode </t>
  </si>
  <si>
    <t xml:space="preserve">       Stravovanie</t>
  </si>
  <si>
    <t xml:space="preserve">       Úrazové poistenie Žiakov ZŠ</t>
  </si>
  <si>
    <t xml:space="preserve">       Prídel do sociálneho fondu / SF</t>
  </si>
  <si>
    <t xml:space="preserve">DoVP-Dohoda o vykonaní práce </t>
  </si>
  <si>
    <t xml:space="preserve">       Vstupná lekárska prehliadka</t>
  </si>
  <si>
    <t xml:space="preserve">       Nemocenské dávky</t>
  </si>
  <si>
    <t>ZŠ: prístavba telocvične</t>
  </si>
  <si>
    <t xml:space="preserve">10 7 0 4  Prísppevky neštátnym subjektom- pomoc občanom v hmotnej  a sociálnej núdzi </t>
  </si>
  <si>
    <t>Školské potreby</t>
  </si>
  <si>
    <t xml:space="preserve">Príspevok na deti </t>
  </si>
  <si>
    <t xml:space="preserve">spolu </t>
  </si>
  <si>
    <t>Zdroj 41  - Vlastné zdroje</t>
  </si>
  <si>
    <t>01 1 1 6     Obce</t>
  </si>
  <si>
    <t xml:space="preserve">Mzdový fond </t>
  </si>
  <si>
    <t>mzdový fond - starosta</t>
  </si>
  <si>
    <t>mzdový fond - hlavný kontrolór</t>
  </si>
  <si>
    <t>Kúrenie</t>
  </si>
  <si>
    <t>odchodné (M.+E.)</t>
  </si>
  <si>
    <t>Odstupné(starosta )</t>
  </si>
  <si>
    <t>Odmena zapisovateľa OZ</t>
  </si>
  <si>
    <t>Odmena hlavného kontrolóra</t>
  </si>
  <si>
    <t>mzdový fond  spolu:</t>
  </si>
  <si>
    <t>Všobecná zdravotná poisťovňa       10%</t>
  </si>
  <si>
    <t xml:space="preserve">Dôvera                                           10% </t>
  </si>
  <si>
    <t xml:space="preserve">UNION                                         10 % </t>
  </si>
  <si>
    <t>Nemocenské poistenie  NP            1,4 %</t>
  </si>
  <si>
    <t>Starobné poistenie    SP                  14 %</t>
  </si>
  <si>
    <t>Invalidné poistenie       IP                   3%</t>
  </si>
  <si>
    <t>Poistenie v nezamestnanosti   PvN     1 %</t>
  </si>
  <si>
    <t xml:space="preserve">Úrazové poistenie   ÚP                   0,8 % </t>
  </si>
  <si>
    <t>Rezervný fond solidarity RFS        4,75 %</t>
  </si>
  <si>
    <t>Odvody  spolu   ( ZP+NP+SP+IP+PvN+ÚP+RFS)</t>
  </si>
  <si>
    <t xml:space="preserve">Cestovné náhrady </t>
  </si>
  <si>
    <t>Energie: Elektrika</t>
  </si>
  <si>
    <t xml:space="preserve">                Plyn</t>
  </si>
  <si>
    <t xml:space="preserve">                Voda</t>
  </si>
  <si>
    <t>Služby: Telekomunikačné /pevná linka</t>
  </si>
  <si>
    <t xml:space="preserve">             Mobilný telefón - starosta</t>
  </si>
  <si>
    <t xml:space="preserve">      Mobilný telefón  -Mzdová účtovníčka </t>
  </si>
  <si>
    <t xml:space="preserve">Služby: Poštové služby a poplatky </t>
  </si>
  <si>
    <t xml:space="preserve">             RTVS, SOZA, Slovgram</t>
  </si>
  <si>
    <t xml:space="preserve">             Internet</t>
  </si>
  <si>
    <t>Webová stránka obce</t>
  </si>
  <si>
    <t xml:space="preserve">Interiérové vybavenie </t>
  </si>
  <si>
    <t xml:space="preserve">                    Počítač, tlačiareň</t>
  </si>
  <si>
    <t>Telekomunikačná technika</t>
  </si>
  <si>
    <t>Prevádzkové stroje</t>
  </si>
  <si>
    <t>Všeobecný materiál: Čistiace potreby</t>
  </si>
  <si>
    <t xml:space="preserve">                    Kancelárske potreby</t>
  </si>
  <si>
    <t xml:space="preserve">                        Papier -xerox</t>
  </si>
  <si>
    <t xml:space="preserve">                        Tlačivá</t>
  </si>
  <si>
    <t xml:space="preserve">                        Toner</t>
  </si>
  <si>
    <t xml:space="preserve">                        Diár -poslanci</t>
  </si>
  <si>
    <t xml:space="preserve">                        OTE</t>
  </si>
  <si>
    <t xml:space="preserve">                        Ostatný materiál</t>
  </si>
  <si>
    <t xml:space="preserve">                        Štátne symboly</t>
  </si>
  <si>
    <t>Odborné knihy a časopisy</t>
  </si>
  <si>
    <t>Reprezentačné</t>
  </si>
  <si>
    <t>Reprezentačné - poslanci</t>
  </si>
  <si>
    <t>Rep:Náhradné plnenie-ZŤP(zdr.tažko post.)</t>
  </si>
  <si>
    <t>Benzín-Oleje: Opel Astra-Sedan</t>
  </si>
  <si>
    <t>Opel: oleje</t>
  </si>
  <si>
    <t>Nafta: Služobné motorové voz. "ŠKODA"</t>
  </si>
  <si>
    <t>Oprava: Služobného motor.vozidla</t>
  </si>
  <si>
    <t>Služ.auto,ZETOR:Zák.-Hav.Poist,STK,EK</t>
  </si>
  <si>
    <t>Parkovné</t>
  </si>
  <si>
    <t>Aktualizácie: KEO</t>
  </si>
  <si>
    <t>Udržiavací poplatok: KEO</t>
  </si>
  <si>
    <t>Údržba: Prevádzkových strojov - OÚ</t>
  </si>
  <si>
    <t xml:space="preserve">Kontrola hasiacich prístrojov a plyn.kotlov </t>
  </si>
  <si>
    <t xml:space="preserve">Údržba Budovy: Obecný úrad </t>
  </si>
  <si>
    <t>Údržba Počítačov  PC</t>
  </si>
  <si>
    <t>Školenia, kurzy, semináre, porady</t>
  </si>
  <si>
    <t>Propagácia, reklama a inzercia</t>
  </si>
  <si>
    <t>Služby: Vývoz fekálií, kuriér, tlač,.....</t>
  </si>
  <si>
    <t xml:space="preserve">        Spracovanie účtovníctva KEO</t>
  </si>
  <si>
    <t>Všeobecné služby: osobnyudaj.sk</t>
  </si>
  <si>
    <t>Ochrana objektu OÚ</t>
  </si>
  <si>
    <t>Audít</t>
  </si>
  <si>
    <t>Projektové práce</t>
  </si>
  <si>
    <t xml:space="preserve">SBS, odchyt psov </t>
  </si>
  <si>
    <t>Stravovanie     /  Starosta, OÚ,MH</t>
  </si>
  <si>
    <t>Pitný režim</t>
  </si>
  <si>
    <t>Poistné:  Budovy a stroje</t>
  </si>
  <si>
    <t xml:space="preserve">               Park</t>
  </si>
  <si>
    <t xml:space="preserve"> Prídel do sociálneho fondu  / SF   1 %</t>
  </si>
  <si>
    <t>Kolkové známky</t>
  </si>
  <si>
    <t>DoVP(Doh.o vyk.práce)-poslanci a aktivisti</t>
  </si>
  <si>
    <t>DoVP(Doh.o vyk.práce)</t>
  </si>
  <si>
    <t>Daň z príjmov PO</t>
  </si>
  <si>
    <t>Členský Prísp.: ZMOS,RVZP,RZ,Podun.</t>
  </si>
  <si>
    <t>Nemocenské dávky</t>
  </si>
  <si>
    <t>Prevádzka  spolu:</t>
  </si>
  <si>
    <t xml:space="preserve">Spolu   Mzdy+Odvody+Prevádzka </t>
  </si>
  <si>
    <t>01 1 2    Finančná a rozpočtová oblasť</t>
  </si>
  <si>
    <t>Bankové poplatky, Odvody , Dane</t>
  </si>
  <si>
    <t>NeplnPov-Zamestnanec zo ZŤP / ZP</t>
  </si>
  <si>
    <t>03 2 0   Ochrana pred požiarmi- DHZO</t>
  </si>
  <si>
    <t>Elektrina</t>
  </si>
  <si>
    <t>Poštovné</t>
  </si>
  <si>
    <t>Plyn</t>
  </si>
  <si>
    <t>Všeobecný materiál: Výstroj PO</t>
  </si>
  <si>
    <t>Časopisy</t>
  </si>
  <si>
    <t>Údržba budovy (strecha)</t>
  </si>
  <si>
    <t>Školenia</t>
  </si>
  <si>
    <t xml:space="preserve">Všeobecné služby </t>
  </si>
  <si>
    <t>Technik PO</t>
  </si>
  <si>
    <t>Poistenie činosti DHZO</t>
  </si>
  <si>
    <t>04 6 0   Komunikácie</t>
  </si>
  <si>
    <t>Údržba  ciest a chodníkov - MK</t>
  </si>
  <si>
    <t>Spolu</t>
  </si>
  <si>
    <t>Kuka nádoby</t>
  </si>
  <si>
    <t>Vrecia,  Etikety</t>
  </si>
  <si>
    <t xml:space="preserve">Vývoz Veľkokapacitných kontajnerov </t>
  </si>
  <si>
    <t>Prenájom odpadových nádob</t>
  </si>
  <si>
    <t>Odvoz-Manipulácia-Zneškodnenie odpadu</t>
  </si>
  <si>
    <t>Poplatok / Nakladanie s odpadom</t>
  </si>
  <si>
    <t>Špeciálne služby</t>
  </si>
  <si>
    <t>06 1 0  Rozvoj bývania</t>
  </si>
  <si>
    <t xml:space="preserve">Odvod poplatkov SSTÚ Senec </t>
  </si>
  <si>
    <t>SSTÚ - členský príspevok</t>
  </si>
  <si>
    <t>06 2 0  Rozvoj obcí - Miestne hospodárstvo MH</t>
  </si>
  <si>
    <t>osobný príplatok</t>
  </si>
  <si>
    <t>odmena</t>
  </si>
  <si>
    <t>Odvody (ZP,NP,SP,ÚP,IP,PvN,RFS)</t>
  </si>
  <si>
    <t>621-625</t>
  </si>
  <si>
    <t xml:space="preserve"> VPP Prevádzkové stroje </t>
  </si>
  <si>
    <t xml:space="preserve">           Všeobecný materiál</t>
  </si>
  <si>
    <t>Krmivo pre psa</t>
  </si>
  <si>
    <t>Všeobecný materiál - MR-miestny rozhlas</t>
  </si>
  <si>
    <t xml:space="preserve">   Všeobecný materiál: Viacúčelové ihrisko</t>
  </si>
  <si>
    <t xml:space="preserve">           Palivo - Benzín</t>
  </si>
  <si>
    <t xml:space="preserve">           Motorové oleje, mazivá</t>
  </si>
  <si>
    <t xml:space="preserve">           Palivo - nafta</t>
  </si>
  <si>
    <t>Nafta-ZETOR</t>
  </si>
  <si>
    <t xml:space="preserve">Pracovné odevy,obuv a pracovné pomôcky </t>
  </si>
  <si>
    <t xml:space="preserve"> Údržba: Vari, Krovinorez,Traktor</t>
  </si>
  <si>
    <t xml:space="preserve">                         Park</t>
  </si>
  <si>
    <t xml:space="preserve">                        Smetisko</t>
  </si>
  <si>
    <t xml:space="preserve">                    Údržba Viacúčelového ihriska</t>
  </si>
  <si>
    <t>Nájomné za pozemok ( pri Čiernej Vode)</t>
  </si>
  <si>
    <t>Školenie</t>
  </si>
  <si>
    <t>Všeobecné služby</t>
  </si>
  <si>
    <t>Údržba verejných priestranstiev</t>
  </si>
  <si>
    <t>Stravovanie</t>
  </si>
  <si>
    <t>Prídel do Sociálneho fondu / SF</t>
  </si>
  <si>
    <t>Odmeny (DoVP) -Kiss Š.</t>
  </si>
  <si>
    <t>06 4 0  Verejné osvetlenie VO</t>
  </si>
  <si>
    <t>Verejné Osvetlenie:  Elektrina</t>
  </si>
  <si>
    <t xml:space="preserve">        Všeobecný materiál</t>
  </si>
  <si>
    <t xml:space="preserve">        Údržba  VO</t>
  </si>
  <si>
    <t xml:space="preserve">        Údržba + vianočná ozdoba VO</t>
  </si>
  <si>
    <t xml:space="preserve">        DoVP: Odmena údržbára VO</t>
  </si>
  <si>
    <t xml:space="preserve">        Odvody RFS,SP,ÚP</t>
  </si>
  <si>
    <t xml:space="preserve">Led svietenie </t>
  </si>
  <si>
    <t xml:space="preserve">Športové ihrisko - Všeobecný materiál </t>
  </si>
  <si>
    <t xml:space="preserve">Viacúčelové ihrisko:Všeobecný materiál </t>
  </si>
  <si>
    <t>Údržba Futbalového ihriska</t>
  </si>
  <si>
    <t>Všeobecné služby: Pripojenie elektr.zariad.</t>
  </si>
  <si>
    <t>08 2 0    Kultúrne služby - Podujatia</t>
  </si>
  <si>
    <t>Všeobecný materiál</t>
  </si>
  <si>
    <t>Podujatia: Jubilanti</t>
  </si>
  <si>
    <t>Deň obce: ozvučenie</t>
  </si>
  <si>
    <t xml:space="preserve">                  Uvítanie detí</t>
  </si>
  <si>
    <t xml:space="preserve">                  Deň učiteľov</t>
  </si>
  <si>
    <t xml:space="preserve">                  Deň matiek</t>
  </si>
  <si>
    <t xml:space="preserve">                  Deň obce </t>
  </si>
  <si>
    <t xml:space="preserve">                 Zápis detí -ZŠ</t>
  </si>
  <si>
    <t xml:space="preserve">                  Deň dôchodcov</t>
  </si>
  <si>
    <t xml:space="preserve">                  Mikuláš</t>
  </si>
  <si>
    <t xml:space="preserve">                  Deň detí</t>
  </si>
  <si>
    <t xml:space="preserve">                 Miniregion, Podunajsko</t>
  </si>
  <si>
    <t xml:space="preserve">                  Tombola /ZŠ,MŠ</t>
  </si>
  <si>
    <t xml:space="preserve">                  Pozdravné karty</t>
  </si>
  <si>
    <t xml:space="preserve">                  Fotoslužby, srievodc.služba</t>
  </si>
  <si>
    <t>08 2 0 5   Knižnice</t>
  </si>
  <si>
    <t xml:space="preserve">Všeobecný materiál-Čistiace prostriedky </t>
  </si>
  <si>
    <t>Nákup kníh</t>
  </si>
  <si>
    <t>Údržba budovy</t>
  </si>
  <si>
    <t>Odmena Knihovníka</t>
  </si>
  <si>
    <t>Odvody ZP,IP,NP,PvN,RFS,SP,ÚP</t>
  </si>
  <si>
    <t>08 4 0   Náboženské a iné služby-DomSmútku</t>
  </si>
  <si>
    <t>Dom smútku: Elektrina</t>
  </si>
  <si>
    <t xml:space="preserve">                        Voda- cintoríny </t>
  </si>
  <si>
    <t>Čistiace potreby</t>
  </si>
  <si>
    <t>Údržba budovy a objektu</t>
  </si>
  <si>
    <t xml:space="preserve">Oprava organu v kostole </t>
  </si>
  <si>
    <t xml:space="preserve">Odmena- upratovanie </t>
  </si>
  <si>
    <t>Odvody ZP,IP,NP,PvN,RFS,SP,ÚP,</t>
  </si>
  <si>
    <t xml:space="preserve">08 6 0  Ostatné kultúrne služby - Obecný klub </t>
  </si>
  <si>
    <t xml:space="preserve">        Odvody ZP,IP,NP,PvN,RFS,SP,ÚP</t>
  </si>
  <si>
    <t xml:space="preserve">                       Elektrina</t>
  </si>
  <si>
    <t xml:space="preserve">                       Plyn</t>
  </si>
  <si>
    <t xml:space="preserve">                       Voda</t>
  </si>
  <si>
    <t>Interiérové vybavenie: Skrine</t>
  </si>
  <si>
    <t xml:space="preserve">                       Prevádzkové stroje</t>
  </si>
  <si>
    <t xml:space="preserve">                       Čistiace potreby</t>
  </si>
  <si>
    <t xml:space="preserve">                     Všeobecný materiál -ostatný</t>
  </si>
  <si>
    <t xml:space="preserve">                       Kuchynské potreby</t>
  </si>
  <si>
    <t xml:space="preserve">                 Údržba: Prevádzkových strojov</t>
  </si>
  <si>
    <t xml:space="preserve">                       Údržba budovy</t>
  </si>
  <si>
    <t xml:space="preserve">                       Všeobecné služby: fekál</t>
  </si>
  <si>
    <t xml:space="preserve">                  Odmena správcu OcK</t>
  </si>
  <si>
    <t>09 1 1 1   Predškolská výchova - Materská škola</t>
  </si>
  <si>
    <t>MŠ: Mzdový fond</t>
  </si>
  <si>
    <t>Smennosť</t>
  </si>
  <si>
    <t>Špecializovaná činnosť</t>
  </si>
  <si>
    <t xml:space="preserve">Nadčas </t>
  </si>
  <si>
    <t>Kreditový príplatok</t>
  </si>
  <si>
    <t>Nadčas</t>
  </si>
  <si>
    <t xml:space="preserve">   Odvody ( ZP,NP,SP,IP.ÚP,PvN,RFS)</t>
  </si>
  <si>
    <t xml:space="preserve">       Energie: Elektrina</t>
  </si>
  <si>
    <t xml:space="preserve">                    Plyn</t>
  </si>
  <si>
    <t xml:space="preserve">                    Voda</t>
  </si>
  <si>
    <t xml:space="preserve">        Telefónne poplatky + poštovné</t>
  </si>
  <si>
    <t xml:space="preserve">        Prístup k Internetu</t>
  </si>
  <si>
    <t>Výpočtová technika</t>
  </si>
  <si>
    <t xml:space="preserve">        Všeobecný materiál: Čistiace potreby </t>
  </si>
  <si>
    <t xml:space="preserve">                           Tlačivá</t>
  </si>
  <si>
    <t>Kancelárske potreby</t>
  </si>
  <si>
    <t xml:space="preserve">                           Xeroxový papier</t>
  </si>
  <si>
    <t xml:space="preserve">                           Toner</t>
  </si>
  <si>
    <t xml:space="preserve">                           Hračky</t>
  </si>
  <si>
    <t xml:space="preserve">                     Ostatný všeobecný materiál</t>
  </si>
  <si>
    <t xml:space="preserve">        Knihy, časopisy, noviny</t>
  </si>
  <si>
    <t xml:space="preserve">        Posteľná bielizeň/ Nová trieda</t>
  </si>
  <si>
    <t xml:space="preserve">   Reprezentačné:Knihy pre predškolákom</t>
  </si>
  <si>
    <t xml:space="preserve">        Údržba prevádzkových strojov</t>
  </si>
  <si>
    <t xml:space="preserve">        Oprava strechy MŠ</t>
  </si>
  <si>
    <t>Údržba počítača  PC</t>
  </si>
  <si>
    <t xml:space="preserve">        Školenia</t>
  </si>
  <si>
    <t xml:space="preserve">        Všeobecné Služby: Vývoz fekálií</t>
  </si>
  <si>
    <t xml:space="preserve">                              za odpad</t>
  </si>
  <si>
    <t xml:space="preserve">Overovanie spôsobilosti výk.povolania </t>
  </si>
  <si>
    <t xml:space="preserve">Ostatné služby </t>
  </si>
  <si>
    <t xml:space="preserve">        Ochrana budovy</t>
  </si>
  <si>
    <t xml:space="preserve">        Stravovanie</t>
  </si>
  <si>
    <t xml:space="preserve">        Prídel do Sociálneho fondu / SF</t>
  </si>
  <si>
    <t xml:space="preserve">        Kolkové známky</t>
  </si>
  <si>
    <t>DoVP (dohoda o vyk.práce)</t>
  </si>
  <si>
    <t xml:space="preserve">        Nemocenské dávky</t>
  </si>
  <si>
    <t>Projektová dokumentácia: Moderná MŠ</t>
  </si>
  <si>
    <t>09 5 0 1  Zariadenia pre záujmové vzdelanie - Školský klub detí</t>
  </si>
  <si>
    <t>ŠKD: Mzdový fond</t>
  </si>
  <si>
    <t xml:space="preserve">kreditový prípl.,prípl. za prof.rozvoj </t>
  </si>
  <si>
    <t xml:space="preserve">       Odvody (ZP,NP,SP,ÚP,IP,PvN,RFS)</t>
  </si>
  <si>
    <t xml:space="preserve">          Všeobecný materiál</t>
  </si>
  <si>
    <t xml:space="preserve">          Učebné a výchovné pomôcky</t>
  </si>
  <si>
    <t xml:space="preserve">          Stravovanie</t>
  </si>
  <si>
    <t xml:space="preserve">          Prídel do Sociálneho fondu / SF</t>
  </si>
  <si>
    <t xml:space="preserve">          DoVP (dohoda o vyk.práce) </t>
  </si>
  <si>
    <t xml:space="preserve">         Nemocenské dávky</t>
  </si>
  <si>
    <t>09 6 0 1  Školské stravovanie v MŠ a ZŠ  -  Školská jedáleň</t>
  </si>
  <si>
    <t>ŠJ: Mzdový fond</t>
  </si>
  <si>
    <t xml:space="preserve">Riadenie </t>
  </si>
  <si>
    <t xml:space="preserve">   Odvody ( ZP, NP,SP,ÚP,IP,PvN,RFS)</t>
  </si>
  <si>
    <t>623-625</t>
  </si>
  <si>
    <t xml:space="preserve">         Poštovné</t>
  </si>
  <si>
    <t xml:space="preserve">         Internetové služby</t>
  </si>
  <si>
    <t xml:space="preserve">         Interierové vybavenie</t>
  </si>
  <si>
    <t xml:space="preserve">         Prevádzkové stroje</t>
  </si>
  <si>
    <t xml:space="preserve">         Všeobecný materiál: Čistiace Potreby </t>
  </si>
  <si>
    <t xml:space="preserve">                           Tlačivá,Xerox Papier</t>
  </si>
  <si>
    <t xml:space="preserve">         Kuchynské potreby (RéžMŠ+ZŠ)</t>
  </si>
  <si>
    <t xml:space="preserve">         Kancelárske potreby</t>
  </si>
  <si>
    <t xml:space="preserve">         Toner</t>
  </si>
  <si>
    <t xml:space="preserve">         Ostatný materiál</t>
  </si>
  <si>
    <t xml:space="preserve">         Pracovné odevy, obuv</t>
  </si>
  <si>
    <t xml:space="preserve">         Softvér</t>
  </si>
  <si>
    <t>Údržba: Oprava váhy, Elektr.šporáka</t>
  </si>
  <si>
    <t xml:space="preserve">                          Údržba budovy ŠJ</t>
  </si>
  <si>
    <t xml:space="preserve">         Školenie</t>
  </si>
  <si>
    <t xml:space="preserve">         Poplatok za odpad, pomyje</t>
  </si>
  <si>
    <t xml:space="preserve">         Stravovanie</t>
  </si>
  <si>
    <t xml:space="preserve">         Prídel do Sociálneho fondu  / SF</t>
  </si>
  <si>
    <t xml:space="preserve">         Kolkové známky</t>
  </si>
  <si>
    <t xml:space="preserve">         DoVP (dohoda o vyk.práce) </t>
  </si>
  <si>
    <t xml:space="preserve">10 2 0   Staroba </t>
  </si>
  <si>
    <t xml:space="preserve"> Reprezentačné - občerstvenie</t>
  </si>
  <si>
    <t xml:space="preserve"> Autobusová preprava</t>
  </si>
  <si>
    <t xml:space="preserve"> Jednorázové sociálne dávky-Vianoce </t>
  </si>
  <si>
    <t xml:space="preserve">Posudkový lekár </t>
  </si>
  <si>
    <t>10 9 0  Opatrovateľská služba</t>
  </si>
  <si>
    <t>Mgr.E.Štrbová, Slovenský Grob</t>
  </si>
  <si>
    <t>Odvody ZP,NP,SP,IP,ÚP,PvN,RFS</t>
  </si>
  <si>
    <t xml:space="preserve">DoVP-sociálny posudok </t>
  </si>
  <si>
    <t>10 7 0 3  Ďalšie sociálne služby/pomoc občanom - Hmotná núdza</t>
  </si>
  <si>
    <t>Jedorázové sociálne výpomoci</t>
  </si>
  <si>
    <t>Bežné výdavky</t>
  </si>
  <si>
    <t xml:space="preserve"> Kapitálové výdavky</t>
  </si>
  <si>
    <t>Projekt.dokument.revital: Revit.obce Tureň</t>
  </si>
  <si>
    <t>Zateplenie MŠ Tureň</t>
  </si>
  <si>
    <t xml:space="preserve">Zateplenie MŠ Tureň-spoluúčasť </t>
  </si>
  <si>
    <t>Rekonštrukcia OcK - Dot.</t>
  </si>
  <si>
    <t>Rekonštrukcia OcK - Ver.Obst.Vl.Zdr.</t>
  </si>
  <si>
    <t>Projekt.Dok.: Rekonštr.OcK Tureň</t>
  </si>
  <si>
    <t xml:space="preserve">Rekonštrukcie terasy pri budove MŠ </t>
  </si>
  <si>
    <t>zníženie energ.nároč.budovy MŠ</t>
  </si>
  <si>
    <t xml:space="preserve">OÚ:rekonštrukcia strechy </t>
  </si>
  <si>
    <t>OÚ:rekonštrukcia strechy-spoluúčasť</t>
  </si>
  <si>
    <t xml:space="preserve">kamerový systém -spoluúčasť </t>
  </si>
  <si>
    <t xml:space="preserve">výstavba chodníka pre chodcov </t>
  </si>
  <si>
    <t xml:space="preserve">Ostrovček pri Samoške </t>
  </si>
  <si>
    <t>Kapitálové výdavky spolu</t>
  </si>
  <si>
    <t>Výdavky spolu:</t>
  </si>
  <si>
    <t xml:space="preserve">Príjmy </t>
  </si>
  <si>
    <t xml:space="preserve">Výdavky </t>
  </si>
  <si>
    <t xml:space="preserve">Výsledok hospodárenia </t>
  </si>
  <si>
    <t xml:space="preserve">Vypracovala  účt.obce: Karin Vinczeová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</si>
</sst>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S_k_-;\-* #,##0.00\ _S_k_-;_-* &quot;-&quot;??\ _S_k_-;_-@_-"/>
    <numFmt numFmtId="165" formatCode="_-* #,##0\ _S_k_-;\-* #,##0\ _S_k_-;_-* &quot;-&quot;??\ _S_k_-;_-@_-"/>
    <numFmt numFmtId="166" formatCode="_-* #,##0.0000\ _S_k_-;\-* #,##0.0000\ _S_k_-;_-* &quot;-&quot;??\ _S_k_-;_-@_-"/>
    <numFmt numFmtId="167" formatCode="_-* #,##0.00\ _€_-;\-* #,##0.0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22"/>
      <name val="Times New Roman"/>
      <family val="1"/>
      <charset val="238"/>
    </font>
    <font>
      <sz val="10"/>
      <name val="Arial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b/>
      <sz val="2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5" fillId="0" borderId="6" xfId="2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0" fontId="5" fillId="0" borderId="8" xfId="2" applyFont="1" applyBorder="1" applyAlignment="1">
      <alignment horizontal="left" vertical="center"/>
    </xf>
    <xf numFmtId="0" fontId="2" fillId="0" borderId="9" xfId="2" applyFont="1" applyBorder="1"/>
    <xf numFmtId="0" fontId="2" fillId="0" borderId="0" xfId="0" applyFont="1"/>
    <xf numFmtId="0" fontId="5" fillId="0" borderId="10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/>
    </xf>
    <xf numFmtId="165" fontId="5" fillId="0" borderId="12" xfId="1" applyNumberFormat="1" applyFont="1" applyBorder="1" applyAlignment="1">
      <alignment horizontal="center" vertical="center" wrapText="1"/>
    </xf>
    <xf numFmtId="2" fontId="5" fillId="0" borderId="12" xfId="1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2" applyFont="1" applyBorder="1"/>
    <xf numFmtId="0" fontId="6" fillId="0" borderId="0" xfId="0" applyFont="1"/>
    <xf numFmtId="0" fontId="5" fillId="0" borderId="13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/>
    </xf>
    <xf numFmtId="165" fontId="5" fillId="0" borderId="15" xfId="1" applyNumberFormat="1" applyFont="1" applyBorder="1" applyAlignment="1">
      <alignment horizontal="center" vertical="center" wrapText="1"/>
    </xf>
    <xf numFmtId="2" fontId="5" fillId="0" borderId="15" xfId="1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2" applyFont="1" applyBorder="1" applyAlignment="1">
      <alignment horizontal="left" vertical="center"/>
    </xf>
    <xf numFmtId="0" fontId="5" fillId="0" borderId="17" xfId="2" applyFont="1" applyBorder="1" applyAlignment="1">
      <alignment horizontal="left" vertical="center"/>
    </xf>
    <xf numFmtId="0" fontId="2" fillId="0" borderId="11" xfId="2" applyFont="1" applyBorder="1"/>
    <xf numFmtId="0" fontId="2" fillId="0" borderId="18" xfId="2" applyFont="1" applyBorder="1" applyAlignment="1">
      <alignment vertical="center"/>
    </xf>
    <xf numFmtId="3" fontId="2" fillId="0" borderId="11" xfId="2" applyNumberFormat="1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43" fontId="2" fillId="0" borderId="11" xfId="1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43" fontId="2" fillId="0" borderId="11" xfId="1" applyFont="1" applyBorder="1" applyAlignment="1">
      <alignment horizontal="right" vertical="center"/>
    </xf>
    <xf numFmtId="0" fontId="2" fillId="0" borderId="4" xfId="2" applyFont="1" applyBorder="1"/>
    <xf numFmtId="0" fontId="2" fillId="0" borderId="1" xfId="2" applyFont="1" applyBorder="1" applyAlignment="1">
      <alignment vertical="center"/>
    </xf>
    <xf numFmtId="3" fontId="2" fillId="0" borderId="4" xfId="2" applyNumberFormat="1" applyFont="1" applyBorder="1" applyAlignment="1">
      <alignment horizontal="left" vertical="center"/>
    </xf>
    <xf numFmtId="0" fontId="2" fillId="0" borderId="4" xfId="2" applyFont="1" applyBorder="1" applyAlignment="1">
      <alignment horizontal="left" vertical="center"/>
    </xf>
    <xf numFmtId="43" fontId="2" fillId="0" borderId="4" xfId="1" applyFont="1" applyBorder="1" applyAlignment="1">
      <alignment vertical="center"/>
    </xf>
    <xf numFmtId="2" fontId="2" fillId="0" borderId="4" xfId="0" applyNumberFormat="1" applyFont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0" fontId="2" fillId="0" borderId="4" xfId="2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right" vertical="center"/>
    </xf>
    <xf numFmtId="43" fontId="2" fillId="0" borderId="4" xfId="1" applyFont="1" applyBorder="1" applyAlignment="1">
      <alignment horizontal="left" vertical="center"/>
    </xf>
    <xf numFmtId="0" fontId="2" fillId="0" borderId="5" xfId="2" applyFont="1" applyBorder="1" applyAlignment="1">
      <alignment horizontal="left" vertical="center" wrapText="1"/>
    </xf>
    <xf numFmtId="3" fontId="2" fillId="0" borderId="5" xfId="2" applyNumberFormat="1" applyFont="1" applyBorder="1" applyAlignment="1">
      <alignment horizontal="left" vertical="center"/>
    </xf>
    <xf numFmtId="0" fontId="2" fillId="0" borderId="4" xfId="2" applyFont="1" applyBorder="1" applyAlignment="1">
      <alignment horizontal="left" vertical="center"/>
    </xf>
    <xf numFmtId="43" fontId="2" fillId="0" borderId="5" xfId="1" applyFont="1" applyBorder="1" applyAlignment="1">
      <alignment vertical="center"/>
    </xf>
    <xf numFmtId="2" fontId="2" fillId="0" borderId="5" xfId="0" applyNumberFormat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0" fontId="2" fillId="0" borderId="11" xfId="2" applyFont="1" applyBorder="1" applyAlignment="1">
      <alignment horizontal="left" vertical="center" wrapText="1"/>
    </xf>
    <xf numFmtId="3" fontId="2" fillId="0" borderId="11" xfId="2" applyNumberFormat="1" applyFont="1" applyBorder="1" applyAlignment="1">
      <alignment horizontal="left" vertical="center"/>
    </xf>
    <xf numFmtId="43" fontId="2" fillId="0" borderId="11" xfId="1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165" fontId="2" fillId="0" borderId="11" xfId="1" applyNumberFormat="1" applyFont="1" applyBorder="1" applyAlignment="1">
      <alignment horizontal="center" vertical="center"/>
    </xf>
    <xf numFmtId="0" fontId="2" fillId="0" borderId="4" xfId="2" applyFont="1" applyBorder="1" applyAlignment="1">
      <alignment horizontal="left" vertical="center" wrapText="1"/>
    </xf>
    <xf numFmtId="43" fontId="2" fillId="0" borderId="4" xfId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right" vertical="center"/>
    </xf>
    <xf numFmtId="165" fontId="2" fillId="0" borderId="4" xfId="1" applyNumberFormat="1" applyFont="1" applyBorder="1" applyAlignment="1">
      <alignment horizontal="right" vertical="center"/>
    </xf>
    <xf numFmtId="0" fontId="2" fillId="0" borderId="5" xfId="2" applyFont="1" applyBorder="1"/>
    <xf numFmtId="0" fontId="2" fillId="0" borderId="5" xfId="2" applyFont="1" applyBorder="1" applyAlignment="1">
      <alignment vertical="center"/>
    </xf>
    <xf numFmtId="3" fontId="2" fillId="0" borderId="5" xfId="2" applyNumberFormat="1" applyFont="1" applyBorder="1" applyAlignment="1">
      <alignment horizontal="left" vertical="center"/>
    </xf>
    <xf numFmtId="0" fontId="2" fillId="0" borderId="5" xfId="2" applyFont="1" applyBorder="1" applyAlignment="1">
      <alignment horizontal="left" vertical="center"/>
    </xf>
    <xf numFmtId="43" fontId="2" fillId="0" borderId="5" xfId="1" applyFont="1" applyBorder="1" applyAlignment="1">
      <alignment vertical="center"/>
    </xf>
    <xf numFmtId="2" fontId="2" fillId="0" borderId="5" xfId="0" applyNumberFormat="1" applyFont="1" applyBorder="1" applyAlignment="1">
      <alignment horizontal="center" vertical="center"/>
    </xf>
    <xf numFmtId="43" fontId="2" fillId="0" borderId="5" xfId="1" applyFont="1" applyBorder="1" applyAlignment="1">
      <alignment horizontal="right" vertical="center"/>
    </xf>
    <xf numFmtId="165" fontId="2" fillId="0" borderId="5" xfId="1" applyNumberFormat="1" applyFont="1" applyBorder="1" applyAlignment="1">
      <alignment horizontal="right" vertical="center"/>
    </xf>
    <xf numFmtId="0" fontId="3" fillId="0" borderId="1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164" fontId="5" fillId="0" borderId="19" xfId="2" applyNumberFormat="1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164" fontId="5" fillId="0" borderId="19" xfId="2" applyNumberFormat="1" applyFont="1" applyBorder="1" applyAlignment="1">
      <alignment horizontal="center" vertical="center"/>
    </xf>
    <xf numFmtId="164" fontId="5" fillId="0" borderId="20" xfId="2" applyNumberFormat="1" applyFont="1" applyBorder="1" applyAlignment="1">
      <alignment vertical="center"/>
    </xf>
    <xf numFmtId="0" fontId="3" fillId="0" borderId="16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164" fontId="5" fillId="0" borderId="7" xfId="2" applyNumberFormat="1" applyFont="1" applyBorder="1"/>
    <xf numFmtId="2" fontId="5" fillId="0" borderId="7" xfId="0" applyNumberFormat="1" applyFont="1" applyBorder="1" applyAlignment="1">
      <alignment horizontal="center"/>
    </xf>
    <xf numFmtId="164" fontId="5" fillId="0" borderId="7" xfId="2" applyNumberFormat="1" applyFont="1" applyBorder="1" applyAlignment="1">
      <alignment horizontal="center"/>
    </xf>
    <xf numFmtId="165" fontId="5" fillId="0" borderId="7" xfId="2" applyNumberFormat="1" applyFont="1" applyBorder="1"/>
    <xf numFmtId="165" fontId="5" fillId="0" borderId="17" xfId="2" applyNumberFormat="1" applyFont="1" applyBorder="1"/>
    <xf numFmtId="0" fontId="5" fillId="0" borderId="1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1" xfId="2" applyFont="1" applyBorder="1" applyAlignment="1">
      <alignment vertical="center"/>
    </xf>
    <xf numFmtId="3" fontId="5" fillId="0" borderId="11" xfId="2" applyNumberFormat="1" applyFont="1" applyBorder="1" applyAlignment="1">
      <alignment horizontal="left" vertical="center"/>
    </xf>
    <xf numFmtId="0" fontId="5" fillId="0" borderId="11" xfId="2" applyFont="1" applyBorder="1" applyAlignment="1">
      <alignment horizontal="left" vertical="center"/>
    </xf>
    <xf numFmtId="43" fontId="5" fillId="0" borderId="11" xfId="1" applyFont="1" applyBorder="1" applyAlignment="1">
      <alignment vertical="center"/>
    </xf>
    <xf numFmtId="2" fontId="5" fillId="0" borderId="11" xfId="1" applyNumberFormat="1" applyFont="1" applyBorder="1" applyAlignment="1">
      <alignment horizontal="center" vertical="center"/>
    </xf>
    <xf numFmtId="43" fontId="5" fillId="0" borderId="11" xfId="1" applyFont="1" applyBorder="1" applyAlignment="1">
      <alignment horizontal="right" vertical="center"/>
    </xf>
    <xf numFmtId="0" fontId="5" fillId="0" borderId="4" xfId="2" applyFont="1" applyBorder="1" applyAlignment="1">
      <alignment vertical="center"/>
    </xf>
    <xf numFmtId="0" fontId="5" fillId="0" borderId="1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43" fontId="5" fillId="0" borderId="4" xfId="1" applyFont="1" applyBorder="1" applyAlignment="1">
      <alignment vertical="center"/>
    </xf>
    <xf numFmtId="2" fontId="5" fillId="0" borderId="4" xfId="1" applyNumberFormat="1" applyFont="1" applyBorder="1" applyAlignment="1">
      <alignment horizontal="center" vertical="center"/>
    </xf>
    <xf numFmtId="43" fontId="5" fillId="0" borderId="4" xfId="1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5" fillId="0" borderId="21" xfId="2" applyFont="1" applyBorder="1" applyAlignment="1">
      <alignment horizontal="left" vertical="center"/>
    </xf>
    <xf numFmtId="0" fontId="5" fillId="0" borderId="22" xfId="2" applyFont="1" applyBorder="1" applyAlignment="1">
      <alignment horizontal="left" vertical="center"/>
    </xf>
    <xf numFmtId="0" fontId="5" fillId="0" borderId="23" xfId="2" applyFont="1" applyBorder="1" applyAlignment="1">
      <alignment horizontal="left" vertical="center"/>
    </xf>
    <xf numFmtId="164" fontId="5" fillId="0" borderId="5" xfId="2" applyNumberFormat="1" applyFont="1" applyBorder="1" applyAlignment="1">
      <alignment vertical="center"/>
    </xf>
    <xf numFmtId="2" fontId="5" fillId="0" borderId="5" xfId="2" applyNumberFormat="1" applyFont="1" applyBorder="1" applyAlignment="1">
      <alignment horizontal="center" vertical="center"/>
    </xf>
    <xf numFmtId="164" fontId="5" fillId="0" borderId="5" xfId="2" applyNumberFormat="1" applyFont="1" applyBorder="1" applyAlignment="1">
      <alignment horizontal="center" vertical="center"/>
    </xf>
    <xf numFmtId="2" fontId="5" fillId="0" borderId="19" xfId="2" applyNumberFormat="1" applyFont="1" applyBorder="1" applyAlignment="1">
      <alignment horizontal="center" vertical="center"/>
    </xf>
    <xf numFmtId="164" fontId="5" fillId="0" borderId="20" xfId="2" applyNumberFormat="1" applyFont="1" applyBorder="1" applyAlignment="1">
      <alignment horizontal="center" vertical="center"/>
    </xf>
    <xf numFmtId="0" fontId="2" fillId="0" borderId="11" xfId="2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2" fontId="2" fillId="0" borderId="4" xfId="2" applyNumberFormat="1" applyFont="1" applyBorder="1" applyAlignment="1">
      <alignment vertical="center"/>
    </xf>
    <xf numFmtId="2" fontId="2" fillId="0" borderId="4" xfId="2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2" fontId="5" fillId="0" borderId="4" xfId="1" applyNumberFormat="1" applyFont="1" applyBorder="1" applyAlignment="1">
      <alignment vertical="center"/>
    </xf>
    <xf numFmtId="2" fontId="5" fillId="0" borderId="4" xfId="2" applyNumberFormat="1" applyFont="1" applyBorder="1" applyAlignment="1">
      <alignment horizontal="center" vertical="center"/>
    </xf>
    <xf numFmtId="2" fontId="2" fillId="0" borderId="4" xfId="1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2" fontId="2" fillId="0" borderId="4" xfId="1" applyNumberFormat="1" applyFont="1" applyBorder="1" applyAlignment="1">
      <alignment horizontal="right" vertical="center"/>
    </xf>
    <xf numFmtId="3" fontId="5" fillId="0" borderId="4" xfId="2" applyNumberFormat="1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2" fontId="2" fillId="0" borderId="4" xfId="0" applyNumberFormat="1" applyFont="1" applyBorder="1" applyAlignment="1">
      <alignment vertical="center"/>
    </xf>
    <xf numFmtId="43" fontId="5" fillId="0" borderId="4" xfId="1" applyFont="1" applyBorder="1" applyAlignment="1">
      <alignment horizontal="right" vertical="center"/>
    </xf>
    <xf numFmtId="0" fontId="2" fillId="0" borderId="5" xfId="2" applyFont="1" applyBorder="1" applyAlignment="1">
      <alignment horizontal="center" vertical="center"/>
    </xf>
    <xf numFmtId="0" fontId="2" fillId="0" borderId="5" xfId="2" applyFont="1" applyBorder="1" applyAlignment="1">
      <alignment horizontal="left" vertical="center"/>
    </xf>
    <xf numFmtId="3" fontId="2" fillId="0" borderId="4" xfId="2" applyNumberFormat="1" applyFont="1" applyBorder="1" applyAlignment="1">
      <alignment horizontal="center" vertical="center"/>
    </xf>
    <xf numFmtId="3" fontId="2" fillId="0" borderId="23" xfId="2" applyNumberFormat="1" applyFont="1" applyBorder="1" applyAlignment="1">
      <alignment horizontal="center" vertical="center"/>
    </xf>
    <xf numFmtId="43" fontId="2" fillId="0" borderId="4" xfId="1" applyFont="1" applyBorder="1" applyAlignment="1">
      <alignment vertical="center"/>
    </xf>
    <xf numFmtId="2" fontId="2" fillId="0" borderId="4" xfId="0" applyNumberFormat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1" xfId="2" applyFont="1" applyBorder="1" applyAlignment="1">
      <alignment horizontal="left" vertical="center"/>
    </xf>
    <xf numFmtId="3" fontId="2" fillId="0" borderId="24" xfId="2" applyNumberFormat="1" applyFont="1" applyBorder="1" applyAlignment="1">
      <alignment horizontal="center" vertical="center"/>
    </xf>
    <xf numFmtId="0" fontId="5" fillId="0" borderId="25" xfId="2" applyFont="1" applyBorder="1" applyAlignment="1">
      <alignment vertical="center"/>
    </xf>
    <xf numFmtId="43" fontId="5" fillId="0" borderId="19" xfId="1" applyFont="1" applyBorder="1" applyAlignment="1">
      <alignment vertical="center"/>
    </xf>
    <xf numFmtId="2" fontId="5" fillId="0" borderId="19" xfId="1" applyNumberFormat="1" applyFont="1" applyBorder="1" applyAlignment="1">
      <alignment horizontal="center" vertical="center"/>
    </xf>
    <xf numFmtId="43" fontId="5" fillId="0" borderId="19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43" fontId="5" fillId="0" borderId="5" xfId="1" applyFont="1" applyBorder="1" applyAlignment="1">
      <alignment vertical="center"/>
    </xf>
    <xf numFmtId="2" fontId="5" fillId="0" borderId="5" xfId="0" applyNumberFormat="1" applyFont="1" applyBorder="1" applyAlignment="1">
      <alignment horizontal="center" vertical="center"/>
    </xf>
    <xf numFmtId="165" fontId="5" fillId="0" borderId="5" xfId="1" applyNumberFormat="1" applyFont="1" applyBorder="1" applyAlignment="1">
      <alignment vertical="center"/>
    </xf>
    <xf numFmtId="0" fontId="3" fillId="0" borderId="16" xfId="2" applyFont="1" applyBorder="1" applyAlignment="1">
      <alignment horizontal="left" vertical="center"/>
    </xf>
    <xf numFmtId="0" fontId="3" fillId="0" borderId="7" xfId="2" applyFont="1" applyBorder="1" applyAlignment="1">
      <alignment horizontal="left" vertical="center"/>
    </xf>
    <xf numFmtId="0" fontId="3" fillId="0" borderId="8" xfId="2" applyFont="1" applyBorder="1" applyAlignment="1">
      <alignment horizontal="left" vertical="center"/>
    </xf>
    <xf numFmtId="0" fontId="7" fillId="0" borderId="16" xfId="2" applyFont="1" applyBorder="1" applyAlignment="1">
      <alignment horizontal="left" vertical="center"/>
    </xf>
    <xf numFmtId="0" fontId="7" fillId="0" borderId="7" xfId="2" applyFont="1" applyBorder="1" applyAlignment="1">
      <alignment horizontal="left" vertical="center"/>
    </xf>
    <xf numFmtId="0" fontId="7" fillId="0" borderId="8" xfId="2" applyFont="1" applyBorder="1" applyAlignment="1">
      <alignment horizontal="left" vertical="center"/>
    </xf>
    <xf numFmtId="2" fontId="2" fillId="0" borderId="11" xfId="2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2" fontId="2" fillId="0" borderId="5" xfId="0" applyNumberFormat="1" applyFont="1" applyBorder="1" applyAlignment="1">
      <alignment vertical="center"/>
    </xf>
    <xf numFmtId="2" fontId="2" fillId="0" borderId="5" xfId="2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2" fontId="5" fillId="0" borderId="19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165" fontId="2" fillId="0" borderId="4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5" fontId="2" fillId="0" borderId="5" xfId="1" applyNumberFormat="1" applyFont="1" applyBorder="1" applyAlignment="1">
      <alignment horizontal="center" vertical="center"/>
    </xf>
    <xf numFmtId="164" fontId="5" fillId="0" borderId="19" xfId="2" applyNumberFormat="1" applyFont="1" applyBorder="1" applyAlignment="1">
      <alignment horizontal="right" vertical="center"/>
    </xf>
    <xf numFmtId="164" fontId="5" fillId="0" borderId="20" xfId="2" applyNumberFormat="1" applyFont="1" applyBorder="1" applyAlignment="1">
      <alignment horizontal="right" vertical="center"/>
    </xf>
    <xf numFmtId="0" fontId="3" fillId="0" borderId="17" xfId="2" applyFont="1" applyBorder="1" applyAlignment="1">
      <alignment horizontal="left" vertical="center"/>
    </xf>
    <xf numFmtId="0" fontId="5" fillId="0" borderId="1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164" fontId="5" fillId="0" borderId="8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horizontal="right" vertical="center"/>
    </xf>
    <xf numFmtId="0" fontId="5" fillId="0" borderId="26" xfId="2" applyFont="1" applyBorder="1" applyAlignment="1">
      <alignment horizontal="left" vertical="center"/>
    </xf>
    <xf numFmtId="0" fontId="5" fillId="0" borderId="27" xfId="2" applyFont="1" applyBorder="1" applyAlignment="1">
      <alignment horizontal="left" vertical="center"/>
    </xf>
    <xf numFmtId="0" fontId="5" fillId="0" borderId="28" xfId="2" applyFont="1" applyBorder="1" applyAlignment="1">
      <alignment horizontal="left" vertical="center"/>
    </xf>
    <xf numFmtId="0" fontId="2" fillId="0" borderId="29" xfId="2" applyFont="1" applyBorder="1" applyAlignment="1">
      <alignment horizontal="left" vertical="center"/>
    </xf>
    <xf numFmtId="2" fontId="2" fillId="0" borderId="29" xfId="0" applyNumberFormat="1" applyFont="1" applyBorder="1" applyAlignment="1">
      <alignment vertical="center"/>
    </xf>
    <xf numFmtId="2" fontId="2" fillId="0" borderId="29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2" fontId="5" fillId="0" borderId="7" xfId="0" applyNumberFormat="1" applyFont="1" applyBorder="1" applyAlignment="1">
      <alignment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7" xfId="2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2" fillId="0" borderId="29" xfId="2" applyNumberFormat="1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2" fontId="2" fillId="0" borderId="11" xfId="1" applyNumberFormat="1" applyFont="1" applyBorder="1" applyAlignment="1">
      <alignment horizontal="center" vertical="center"/>
    </xf>
    <xf numFmtId="165" fontId="2" fillId="0" borderId="11" xfId="1" applyNumberFormat="1" applyFont="1" applyBorder="1" applyAlignment="1">
      <alignment horizontal="right" vertical="center"/>
    </xf>
    <xf numFmtId="165" fontId="2" fillId="0" borderId="5" xfId="1" applyNumberFormat="1" applyFont="1" applyBorder="1" applyAlignment="1">
      <alignment vertical="center"/>
    </xf>
    <xf numFmtId="2" fontId="2" fillId="0" borderId="5" xfId="1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vertical="center"/>
    </xf>
    <xf numFmtId="165" fontId="5" fillId="0" borderId="19" xfId="0" applyNumberFormat="1" applyFont="1" applyBorder="1" applyAlignment="1">
      <alignment horizontal="right" vertical="center"/>
    </xf>
    <xf numFmtId="165" fontId="5" fillId="0" borderId="20" xfId="0" applyNumberFormat="1" applyFont="1" applyBorder="1" applyAlignment="1">
      <alignment horizontal="right" vertical="center"/>
    </xf>
    <xf numFmtId="43" fontId="2" fillId="0" borderId="29" xfId="1" applyFont="1" applyBorder="1" applyAlignment="1">
      <alignment vertical="center"/>
    </xf>
    <xf numFmtId="2" fontId="2" fillId="0" borderId="29" xfId="1" applyNumberFormat="1" applyFont="1" applyBorder="1" applyAlignment="1">
      <alignment horizontal="center" vertical="center"/>
    </xf>
    <xf numFmtId="43" fontId="2" fillId="0" borderId="29" xfId="1" applyFont="1" applyBorder="1" applyAlignment="1">
      <alignment horizontal="right" vertical="center"/>
    </xf>
    <xf numFmtId="43" fontId="5" fillId="0" borderId="25" xfId="1" applyFont="1" applyBorder="1" applyAlignment="1">
      <alignment vertical="center"/>
    </xf>
    <xf numFmtId="43" fontId="5" fillId="0" borderId="19" xfId="1" applyFont="1" applyBorder="1" applyAlignment="1">
      <alignment horizontal="right" vertical="center"/>
    </xf>
    <xf numFmtId="43" fontId="5" fillId="0" borderId="20" xfId="1" applyFont="1" applyBorder="1" applyAlignment="1">
      <alignment horizontal="righ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2" fillId="0" borderId="29" xfId="2" applyFont="1" applyBorder="1" applyAlignment="1">
      <alignment vertical="center"/>
    </xf>
    <xf numFmtId="165" fontId="2" fillId="0" borderId="29" xfId="1" applyNumberFormat="1" applyFont="1" applyBorder="1" applyAlignment="1">
      <alignment horizontal="right" vertical="center"/>
    </xf>
    <xf numFmtId="165" fontId="2" fillId="0" borderId="29" xfId="1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165" fontId="2" fillId="0" borderId="19" xfId="1" applyNumberFormat="1" applyFont="1" applyBorder="1" applyAlignment="1">
      <alignment horizontal="right" vertical="center"/>
    </xf>
    <xf numFmtId="165" fontId="2" fillId="0" borderId="20" xfId="1" applyNumberFormat="1" applyFont="1" applyBorder="1" applyAlignment="1">
      <alignment horizontal="right" vertical="center"/>
    </xf>
    <xf numFmtId="165" fontId="2" fillId="0" borderId="11" xfId="1" applyNumberFormat="1" applyFont="1" applyBorder="1" applyAlignment="1">
      <alignment horizontal="center" vertical="center"/>
    </xf>
    <xf numFmtId="2" fontId="2" fillId="0" borderId="4" xfId="1" applyNumberFormat="1" applyFont="1" applyBorder="1" applyAlignment="1">
      <alignment vertical="center"/>
    </xf>
    <xf numFmtId="2" fontId="2" fillId="0" borderId="5" xfId="1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43" fontId="2" fillId="0" borderId="4" xfId="1" applyFont="1" applyBorder="1" applyAlignment="1">
      <alignment horizontal="right"/>
    </xf>
    <xf numFmtId="4" fontId="2" fillId="0" borderId="4" xfId="2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0" fontId="3" fillId="0" borderId="30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32" xfId="2" applyFont="1" applyBorder="1" applyAlignment="1">
      <alignment horizontal="center" vertical="center"/>
    </xf>
    <xf numFmtId="164" fontId="5" fillId="0" borderId="29" xfId="0" applyNumberFormat="1" applyFont="1" applyBorder="1" applyAlignment="1">
      <alignment vertical="center"/>
    </xf>
    <xf numFmtId="2" fontId="5" fillId="0" borderId="29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43" fontId="2" fillId="2" borderId="4" xfId="1" applyFont="1" applyFill="1" applyBorder="1" applyAlignment="1">
      <alignment vertical="center"/>
    </xf>
    <xf numFmtId="166" fontId="2" fillId="0" borderId="5" xfId="1" applyNumberFormat="1" applyFont="1" applyBorder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43" fontId="2" fillId="0" borderId="5" xfId="1" applyFont="1" applyBorder="1" applyAlignment="1">
      <alignment horizontal="center" vertical="center"/>
    </xf>
    <xf numFmtId="0" fontId="2" fillId="0" borderId="21" xfId="2" applyFont="1" applyBorder="1" applyAlignment="1">
      <alignment vertical="center"/>
    </xf>
    <xf numFmtId="3" fontId="5" fillId="0" borderId="16" xfId="2" applyNumberFormat="1" applyFont="1" applyBorder="1" applyAlignment="1">
      <alignment horizontal="left" vertical="center"/>
    </xf>
    <xf numFmtId="3" fontId="5" fillId="0" borderId="7" xfId="2" applyNumberFormat="1" applyFont="1" applyBorder="1" applyAlignment="1">
      <alignment horizontal="left" vertical="center"/>
    </xf>
    <xf numFmtId="3" fontId="5" fillId="0" borderId="8" xfId="2" applyNumberFormat="1" applyFont="1" applyBorder="1" applyAlignment="1">
      <alignment horizontal="left" vertical="center"/>
    </xf>
    <xf numFmtId="43" fontId="5" fillId="0" borderId="8" xfId="1" applyFont="1" applyBorder="1" applyAlignment="1">
      <alignment vertical="center"/>
    </xf>
    <xf numFmtId="43" fontId="5" fillId="0" borderId="20" xfId="1" applyFont="1" applyBorder="1" applyAlignment="1">
      <alignment horizontal="center" vertical="center"/>
    </xf>
    <xf numFmtId="2" fontId="2" fillId="0" borderId="11" xfId="1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64" fontId="2" fillId="0" borderId="4" xfId="2" applyNumberFormat="1" applyFont="1" applyBorder="1" applyAlignment="1">
      <alignment vertical="center"/>
    </xf>
    <xf numFmtId="164" fontId="2" fillId="0" borderId="4" xfId="2" applyNumberFormat="1" applyFont="1" applyBorder="1" applyAlignment="1">
      <alignment horizontal="right" vertical="center"/>
    </xf>
    <xf numFmtId="164" fontId="2" fillId="0" borderId="5" xfId="2" applyNumberFormat="1" applyFont="1" applyBorder="1" applyAlignment="1">
      <alignment vertical="center"/>
    </xf>
    <xf numFmtId="164" fontId="2" fillId="0" borderId="5" xfId="2" applyNumberFormat="1" applyFont="1" applyBorder="1" applyAlignment="1">
      <alignment horizontal="right" vertical="center"/>
    </xf>
    <xf numFmtId="2" fontId="2" fillId="0" borderId="11" xfId="2" applyNumberFormat="1" applyFont="1" applyBorder="1" applyAlignment="1">
      <alignment vertical="center"/>
    </xf>
    <xf numFmtId="2" fontId="2" fillId="0" borderId="5" xfId="2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167" fontId="5" fillId="0" borderId="19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165" fontId="5" fillId="0" borderId="19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3" fontId="2" fillId="0" borderId="11" xfId="2" applyNumberFormat="1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164" fontId="5" fillId="0" borderId="11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3" fontId="2" fillId="0" borderId="5" xfId="2" applyNumberFormat="1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164" fontId="5" fillId="0" borderId="5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164" fontId="2" fillId="0" borderId="5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3" fontId="2" fillId="0" borderId="29" xfId="0" applyNumberFormat="1" applyFont="1" applyBorder="1" applyAlignment="1">
      <alignment horizontal="left" vertical="center"/>
    </xf>
    <xf numFmtId="43" fontId="2" fillId="0" borderId="29" xfId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3" fontId="5" fillId="0" borderId="8" xfId="1" applyFont="1" applyBorder="1" applyAlignment="1">
      <alignment horizontal="center" vertical="center"/>
    </xf>
    <xf numFmtId="0" fontId="5" fillId="0" borderId="30" xfId="2" applyFont="1" applyBorder="1" applyAlignment="1">
      <alignment horizontal="left" vertical="center"/>
    </xf>
    <xf numFmtId="0" fontId="5" fillId="0" borderId="31" xfId="2" applyFont="1" applyBorder="1" applyAlignment="1">
      <alignment horizontal="left" vertical="center"/>
    </xf>
    <xf numFmtId="0" fontId="5" fillId="0" borderId="32" xfId="2" applyFont="1" applyBorder="1" applyAlignment="1">
      <alignment horizontal="left" vertical="center"/>
    </xf>
    <xf numFmtId="1" fontId="2" fillId="0" borderId="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164" fontId="5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5" fillId="0" borderId="33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Čiarka" xfId="1" builtinId="3"/>
    <cellStyle name="Normálna" xfId="0" builtinId="0"/>
    <cellStyle name="normálne_Hárok1" xfId="2" xr:uid="{9A18480D-11AE-4BF0-976F-99F33DC9CB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981075</xdr:colOff>
      <xdr:row>245</xdr:row>
      <xdr:rowOff>38100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A5925A8A-0E34-4D34-9CC0-7F2F8DECE269}"/>
            </a:ext>
          </a:extLst>
        </xdr:cNvPr>
        <xdr:cNvSpPr txBox="1"/>
      </xdr:nvSpPr>
      <xdr:spPr>
        <a:xfrm>
          <a:off x="9744075" y="5074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1038225</xdr:colOff>
      <xdr:row>252</xdr:row>
      <xdr:rowOff>38100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42293CD7-521A-4488-9786-910BE71460D3}"/>
            </a:ext>
          </a:extLst>
        </xdr:cNvPr>
        <xdr:cNvSpPr txBox="1"/>
      </xdr:nvSpPr>
      <xdr:spPr>
        <a:xfrm>
          <a:off x="4533900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77997-CBE0-4784-8C0A-E7953E1BE876}">
  <dimension ref="A1:J581"/>
  <sheetViews>
    <sheetView tabSelected="1" topLeftCell="A565" workbookViewId="0">
      <selection activeCell="E588" sqref="E588"/>
    </sheetView>
  </sheetViews>
  <sheetFormatPr defaultRowHeight="15" x14ac:dyDescent="0.25"/>
  <cols>
    <col min="1" max="1" width="9.7109375" customWidth="1"/>
    <col min="2" max="2" width="38.5703125" customWidth="1"/>
    <col min="4" max="4" width="3" customWidth="1"/>
    <col min="5" max="5" width="15.7109375" customWidth="1"/>
    <col min="6" max="6" width="13.42578125" customWidth="1"/>
    <col min="7" max="9" width="16" customWidth="1"/>
    <col min="10" max="10" width="16.85546875" customWidth="1"/>
  </cols>
  <sheetData>
    <row r="1" spans="1:1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ht="27" x14ac:dyDescent="0.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ht="16.5" thickBot="1" x14ac:dyDescent="0.3">
      <c r="A4" s="8"/>
      <c r="B4" s="8"/>
      <c r="C4" s="9"/>
      <c r="D4" s="9"/>
      <c r="E4" s="8"/>
      <c r="F4" s="10"/>
      <c r="G4" s="11"/>
      <c r="H4" s="12"/>
      <c r="I4" s="12"/>
      <c r="J4" s="12"/>
    </row>
    <row r="5" spans="1:10" ht="16.5" thickBot="1" x14ac:dyDescent="0.3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5"/>
    </row>
    <row r="6" spans="1:10" ht="15.75" x14ac:dyDescent="0.25">
      <c r="A6" s="16"/>
      <c r="B6" s="17"/>
      <c r="C6" s="18" t="s">
        <v>4</v>
      </c>
      <c r="D6" s="19" t="s">
        <v>5</v>
      </c>
      <c r="E6" s="20" t="s">
        <v>6</v>
      </c>
      <c r="F6" s="21" t="s">
        <v>7</v>
      </c>
      <c r="G6" s="20" t="s">
        <v>8</v>
      </c>
      <c r="H6" s="22" t="s">
        <v>9</v>
      </c>
      <c r="I6" s="22" t="s">
        <v>10</v>
      </c>
      <c r="J6" s="22" t="s">
        <v>11</v>
      </c>
    </row>
    <row r="7" spans="1:10" ht="16.5" thickBot="1" x14ac:dyDescent="0.3">
      <c r="A7" s="23" t="s">
        <v>12</v>
      </c>
      <c r="B7" s="24"/>
      <c r="C7" s="25"/>
      <c r="D7" s="26"/>
      <c r="E7" s="27"/>
      <c r="F7" s="28"/>
      <c r="G7" s="27"/>
      <c r="H7" s="29"/>
      <c r="I7" s="29"/>
      <c r="J7" s="29"/>
    </row>
    <row r="8" spans="1:10" ht="16.5" thickBot="1" x14ac:dyDescent="0.3">
      <c r="A8" s="30" t="s">
        <v>13</v>
      </c>
      <c r="B8" s="14"/>
      <c r="C8" s="14"/>
      <c r="D8" s="14"/>
      <c r="E8" s="14"/>
      <c r="F8" s="14"/>
      <c r="G8" s="14"/>
      <c r="H8" s="14"/>
      <c r="I8" s="14"/>
      <c r="J8" s="31"/>
    </row>
    <row r="9" spans="1:10" ht="15.75" x14ac:dyDescent="0.25">
      <c r="A9" s="32"/>
      <c r="B9" s="33" t="s">
        <v>14</v>
      </c>
      <c r="C9" s="34">
        <v>312001</v>
      </c>
      <c r="D9" s="35"/>
      <c r="E9" s="36">
        <v>2558</v>
      </c>
      <c r="F9" s="37">
        <v>3530</v>
      </c>
      <c r="G9" s="38">
        <v>3530</v>
      </c>
      <c r="H9" s="38">
        <v>3707</v>
      </c>
      <c r="I9" s="38">
        <v>3220</v>
      </c>
      <c r="J9" s="38">
        <v>3220</v>
      </c>
    </row>
    <row r="10" spans="1:10" ht="15.75" x14ac:dyDescent="0.25">
      <c r="A10" s="39"/>
      <c r="B10" s="40" t="s">
        <v>15</v>
      </c>
      <c r="C10" s="41">
        <v>312001</v>
      </c>
      <c r="D10" s="42">
        <v>1</v>
      </c>
      <c r="E10" s="43">
        <v>76910</v>
      </c>
      <c r="F10" s="44">
        <v>65974</v>
      </c>
      <c r="G10" s="45">
        <v>69474</v>
      </c>
      <c r="H10" s="45">
        <v>68422</v>
      </c>
      <c r="I10" s="45">
        <v>66632</v>
      </c>
      <c r="J10" s="45">
        <v>75231</v>
      </c>
    </row>
    <row r="11" spans="1:10" ht="15.75" x14ac:dyDescent="0.25">
      <c r="A11" s="39"/>
      <c r="B11" s="40" t="s">
        <v>16</v>
      </c>
      <c r="C11" s="41">
        <v>312001</v>
      </c>
      <c r="D11" s="42">
        <v>2</v>
      </c>
      <c r="E11" s="43">
        <v>1139</v>
      </c>
      <c r="F11" s="44">
        <v>915</v>
      </c>
      <c r="G11" s="45">
        <v>915</v>
      </c>
      <c r="H11" s="45">
        <v>896</v>
      </c>
      <c r="I11" s="45">
        <v>934</v>
      </c>
      <c r="J11" s="45">
        <v>934</v>
      </c>
    </row>
    <row r="12" spans="1:10" ht="15.75" x14ac:dyDescent="0.25">
      <c r="A12" s="39"/>
      <c r="B12" s="46" t="s">
        <v>17</v>
      </c>
      <c r="C12" s="41">
        <v>312001</v>
      </c>
      <c r="D12" s="42">
        <v>3</v>
      </c>
      <c r="E12" s="43"/>
      <c r="F12" s="44"/>
      <c r="G12" s="45"/>
      <c r="H12" s="45"/>
      <c r="I12" s="45"/>
      <c r="J12" s="45"/>
    </row>
    <row r="13" spans="1:10" ht="15.75" x14ac:dyDescent="0.25">
      <c r="A13" s="39"/>
      <c r="B13" s="46" t="s">
        <v>18</v>
      </c>
      <c r="C13" s="41">
        <v>312001</v>
      </c>
      <c r="D13" s="42">
        <v>4</v>
      </c>
      <c r="E13" s="43"/>
      <c r="F13" s="44"/>
      <c r="G13" s="45"/>
      <c r="H13" s="45"/>
      <c r="I13" s="45"/>
      <c r="J13" s="45"/>
    </row>
    <row r="14" spans="1:10" ht="15.75" x14ac:dyDescent="0.25">
      <c r="A14" s="39"/>
      <c r="B14" s="46" t="s">
        <v>19</v>
      </c>
      <c r="C14" s="41"/>
      <c r="D14" s="42"/>
      <c r="E14" s="43"/>
      <c r="F14" s="44"/>
      <c r="G14" s="45"/>
      <c r="H14" s="45"/>
      <c r="I14" s="45"/>
      <c r="J14" s="45"/>
    </row>
    <row r="15" spans="1:10" ht="15.75" x14ac:dyDescent="0.25">
      <c r="A15" s="39"/>
      <c r="B15" s="46" t="s">
        <v>20</v>
      </c>
      <c r="C15" s="41">
        <v>312001</v>
      </c>
      <c r="D15" s="42">
        <v>6</v>
      </c>
      <c r="E15" s="43">
        <v>367.95</v>
      </c>
      <c r="F15" s="44">
        <v>371</v>
      </c>
      <c r="G15" s="45">
        <v>370.59</v>
      </c>
      <c r="H15" s="45">
        <v>372</v>
      </c>
      <c r="I15" s="45">
        <v>371.58</v>
      </c>
      <c r="J15" s="45">
        <v>372</v>
      </c>
    </row>
    <row r="16" spans="1:10" ht="15.75" x14ac:dyDescent="0.25">
      <c r="A16" s="39"/>
      <c r="B16" s="46" t="s">
        <v>21</v>
      </c>
      <c r="C16" s="41">
        <v>312001</v>
      </c>
      <c r="D16" s="42">
        <v>5</v>
      </c>
      <c r="E16" s="43">
        <v>53.2</v>
      </c>
      <c r="F16" s="44">
        <v>34</v>
      </c>
      <c r="G16" s="45">
        <v>34</v>
      </c>
      <c r="H16" s="45">
        <v>37</v>
      </c>
      <c r="I16" s="45">
        <v>37.200000000000003</v>
      </c>
      <c r="J16" s="45">
        <v>37</v>
      </c>
    </row>
    <row r="17" spans="1:10" ht="15.75" x14ac:dyDescent="0.25">
      <c r="A17" s="39"/>
      <c r="B17" s="46" t="s">
        <v>22</v>
      </c>
      <c r="C17" s="41">
        <v>312001</v>
      </c>
      <c r="D17" s="42">
        <v>7</v>
      </c>
      <c r="E17" s="43">
        <v>103.54</v>
      </c>
      <c r="F17" s="44">
        <v>98</v>
      </c>
      <c r="G17" s="45">
        <v>98.12</v>
      </c>
      <c r="H17" s="45">
        <v>103</v>
      </c>
      <c r="I17" s="45">
        <v>105.26</v>
      </c>
      <c r="J17" s="45">
        <v>103</v>
      </c>
    </row>
    <row r="18" spans="1:10" ht="15.75" x14ac:dyDescent="0.25">
      <c r="A18" s="39"/>
      <c r="B18" s="46" t="s">
        <v>23</v>
      </c>
      <c r="C18" s="41">
        <v>312001</v>
      </c>
      <c r="D18" s="42">
        <v>8</v>
      </c>
      <c r="E18" s="43"/>
      <c r="F18" s="44"/>
      <c r="G18" s="45"/>
      <c r="H18" s="45"/>
      <c r="I18" s="45">
        <v>10000</v>
      </c>
      <c r="J18" s="45">
        <v>10000</v>
      </c>
    </row>
    <row r="19" spans="1:10" ht="15.75" x14ac:dyDescent="0.25">
      <c r="A19" s="39"/>
      <c r="B19" s="46" t="s">
        <v>24</v>
      </c>
      <c r="C19" s="41">
        <v>312001</v>
      </c>
      <c r="D19" s="42">
        <v>9</v>
      </c>
      <c r="E19" s="47">
        <v>412.66</v>
      </c>
      <c r="F19" s="44">
        <v>530</v>
      </c>
      <c r="G19" s="48">
        <v>492.84</v>
      </c>
      <c r="H19" s="48">
        <v>1500</v>
      </c>
      <c r="I19" s="48">
        <v>1409.44</v>
      </c>
      <c r="J19" s="48">
        <v>1500</v>
      </c>
    </row>
    <row r="20" spans="1:10" ht="15.75" x14ac:dyDescent="0.25">
      <c r="A20" s="39"/>
      <c r="B20" s="46" t="s">
        <v>25</v>
      </c>
      <c r="C20" s="41">
        <v>312001</v>
      </c>
      <c r="D20" s="42" t="s">
        <v>26</v>
      </c>
      <c r="E20" s="43"/>
      <c r="F20" s="44"/>
      <c r="G20" s="45"/>
      <c r="H20" s="45">
        <v>4594</v>
      </c>
      <c r="I20" s="45">
        <v>8281.2000000000007</v>
      </c>
      <c r="J20" s="45">
        <v>8280</v>
      </c>
    </row>
    <row r="21" spans="1:10" ht="15.75" x14ac:dyDescent="0.25">
      <c r="A21" s="39"/>
      <c r="B21" s="46" t="s">
        <v>27</v>
      </c>
      <c r="C21" s="41">
        <v>312001</v>
      </c>
      <c r="D21" s="42" t="s">
        <v>28</v>
      </c>
      <c r="E21" s="43"/>
      <c r="F21" s="44"/>
      <c r="G21" s="45"/>
      <c r="H21" s="45"/>
      <c r="I21" s="45"/>
      <c r="J21" s="45"/>
    </row>
    <row r="22" spans="1:10" ht="15.75" x14ac:dyDescent="0.25">
      <c r="A22" s="39"/>
      <c r="B22" s="46" t="s">
        <v>29</v>
      </c>
      <c r="C22" s="41">
        <v>312001</v>
      </c>
      <c r="D22" s="42" t="s">
        <v>30</v>
      </c>
      <c r="E22" s="43"/>
      <c r="F22" s="44"/>
      <c r="G22" s="45"/>
      <c r="H22" s="45"/>
      <c r="I22" s="45"/>
      <c r="J22" s="45"/>
    </row>
    <row r="23" spans="1:10" ht="15.75" x14ac:dyDescent="0.25">
      <c r="A23" s="39"/>
      <c r="B23" s="46" t="s">
        <v>31</v>
      </c>
      <c r="C23" s="41">
        <v>312001</v>
      </c>
      <c r="D23" s="42" t="s">
        <v>32</v>
      </c>
      <c r="E23" s="49">
        <v>1400</v>
      </c>
      <c r="F23" s="44">
        <v>1400</v>
      </c>
      <c r="G23" s="45">
        <v>1400</v>
      </c>
      <c r="H23" s="45"/>
      <c r="I23" s="45">
        <v>1400</v>
      </c>
      <c r="J23" s="45">
        <v>1400</v>
      </c>
    </row>
    <row r="24" spans="1:10" ht="15.75" x14ac:dyDescent="0.25">
      <c r="A24" s="39"/>
      <c r="B24" s="46" t="s">
        <v>33</v>
      </c>
      <c r="C24" s="41">
        <v>312001</v>
      </c>
      <c r="D24" s="42" t="s">
        <v>34</v>
      </c>
      <c r="E24" s="43"/>
      <c r="F24" s="44"/>
      <c r="G24" s="45"/>
      <c r="H24" s="45"/>
      <c r="I24" s="45"/>
      <c r="J24" s="45"/>
    </row>
    <row r="25" spans="1:10" ht="15.75" x14ac:dyDescent="0.25">
      <c r="A25" s="39"/>
      <c r="B25" s="46" t="s">
        <v>35</v>
      </c>
      <c r="C25" s="41">
        <v>312001</v>
      </c>
      <c r="D25" s="42" t="s">
        <v>36</v>
      </c>
      <c r="E25" s="43">
        <v>800</v>
      </c>
      <c r="F25" s="44"/>
      <c r="G25" s="45"/>
      <c r="H25" s="45"/>
      <c r="I25" s="45"/>
      <c r="J25" s="45"/>
    </row>
    <row r="26" spans="1:10" ht="15.75" x14ac:dyDescent="0.25">
      <c r="A26" s="39"/>
      <c r="B26" s="46" t="s">
        <v>37</v>
      </c>
      <c r="C26" s="41">
        <v>312001</v>
      </c>
      <c r="D26" s="42" t="s">
        <v>38</v>
      </c>
      <c r="E26" s="43">
        <v>47</v>
      </c>
      <c r="F26" s="44"/>
      <c r="G26" s="45"/>
      <c r="H26" s="45"/>
      <c r="I26" s="45">
        <v>169</v>
      </c>
      <c r="J26" s="45">
        <v>169</v>
      </c>
    </row>
    <row r="27" spans="1:10" ht="15.75" x14ac:dyDescent="0.25">
      <c r="A27" s="39"/>
      <c r="B27" s="50" t="s">
        <v>39</v>
      </c>
      <c r="C27" s="51">
        <v>312001</v>
      </c>
      <c r="D27" s="52" t="s">
        <v>40</v>
      </c>
      <c r="E27" s="53">
        <v>3000</v>
      </c>
      <c r="F27" s="54"/>
      <c r="G27" s="55"/>
      <c r="H27" s="55"/>
      <c r="I27" s="56"/>
      <c r="J27" s="56"/>
    </row>
    <row r="28" spans="1:10" ht="15.75" x14ac:dyDescent="0.25">
      <c r="A28" s="39"/>
      <c r="B28" s="57"/>
      <c r="C28" s="58"/>
      <c r="D28" s="52"/>
      <c r="E28" s="59"/>
      <c r="F28" s="60"/>
      <c r="G28" s="61"/>
      <c r="H28" s="61"/>
      <c r="I28" s="62"/>
      <c r="J28" s="62"/>
    </row>
    <row r="29" spans="1:10" ht="31.5" x14ac:dyDescent="0.25">
      <c r="A29" s="39"/>
      <c r="B29" s="63" t="s">
        <v>41</v>
      </c>
      <c r="C29" s="41">
        <v>312001</v>
      </c>
      <c r="D29" s="42" t="s">
        <v>42</v>
      </c>
      <c r="E29" s="43">
        <v>164.64</v>
      </c>
      <c r="F29" s="44"/>
      <c r="G29" s="64"/>
      <c r="H29" s="45"/>
      <c r="I29" s="65">
        <v>318.06</v>
      </c>
      <c r="J29" s="65">
        <v>318</v>
      </c>
    </row>
    <row r="30" spans="1:10" ht="47.25" x14ac:dyDescent="0.25">
      <c r="A30" s="39"/>
      <c r="B30" s="63" t="s">
        <v>43</v>
      </c>
      <c r="C30" s="41">
        <v>312001</v>
      </c>
      <c r="D30" s="42" t="s">
        <v>44</v>
      </c>
      <c r="E30" s="43">
        <v>3312</v>
      </c>
      <c r="F30" s="44"/>
      <c r="G30" s="64"/>
      <c r="H30" s="45"/>
      <c r="I30" s="66"/>
      <c r="J30" s="66"/>
    </row>
    <row r="31" spans="1:10" ht="78.75" x14ac:dyDescent="0.25">
      <c r="A31" s="39"/>
      <c r="B31" s="63" t="s">
        <v>45</v>
      </c>
      <c r="C31" s="41">
        <v>312001</v>
      </c>
      <c r="D31" s="42" t="s">
        <v>46</v>
      </c>
      <c r="E31" s="43">
        <v>100000</v>
      </c>
      <c r="F31" s="44"/>
      <c r="G31" s="64"/>
      <c r="H31" s="45"/>
      <c r="I31" s="66"/>
      <c r="J31" s="65">
        <v>140000</v>
      </c>
    </row>
    <row r="32" spans="1:10" ht="31.5" x14ac:dyDescent="0.25">
      <c r="A32" s="39"/>
      <c r="B32" s="63" t="s">
        <v>47</v>
      </c>
      <c r="C32" s="41">
        <v>312001</v>
      </c>
      <c r="D32" s="42" t="s">
        <v>48</v>
      </c>
      <c r="E32" s="43"/>
      <c r="F32" s="44">
        <v>1700</v>
      </c>
      <c r="G32" s="64">
        <v>1700</v>
      </c>
      <c r="H32" s="45"/>
      <c r="I32" s="45"/>
      <c r="J32" s="45"/>
    </row>
    <row r="33" spans="1:10" ht="15.75" x14ac:dyDescent="0.25">
      <c r="A33" s="39"/>
      <c r="B33" s="46" t="s">
        <v>49</v>
      </c>
      <c r="C33" s="41">
        <v>312001</v>
      </c>
      <c r="D33" s="42"/>
      <c r="E33" s="43"/>
      <c r="F33" s="44"/>
      <c r="G33" s="45"/>
      <c r="H33" s="45"/>
      <c r="I33" s="66"/>
      <c r="J33" s="66"/>
    </row>
    <row r="34" spans="1:10" ht="16.5" thickBot="1" x14ac:dyDescent="0.3">
      <c r="A34" s="67"/>
      <c r="B34" s="68" t="s">
        <v>50</v>
      </c>
      <c r="C34" s="69">
        <v>312001</v>
      </c>
      <c r="D34" s="70"/>
      <c r="E34" s="71"/>
      <c r="F34" s="72"/>
      <c r="G34" s="73"/>
      <c r="H34" s="73"/>
      <c r="I34" s="74"/>
      <c r="J34" s="74"/>
    </row>
    <row r="35" spans="1:10" ht="27.75" thickBot="1" x14ac:dyDescent="0.3">
      <c r="A35" s="75" t="s">
        <v>51</v>
      </c>
      <c r="B35" s="76"/>
      <c r="C35" s="76"/>
      <c r="D35" s="77"/>
      <c r="E35" s="78">
        <f t="shared" ref="E35:J35" si="0">SUM(E9:E34)</f>
        <v>190267.99</v>
      </c>
      <c r="F35" s="79">
        <f t="shared" si="0"/>
        <v>74552</v>
      </c>
      <c r="G35" s="80">
        <f t="shared" si="0"/>
        <v>78014.549999999988</v>
      </c>
      <c r="H35" s="78">
        <f t="shared" si="0"/>
        <v>79631</v>
      </c>
      <c r="I35" s="78">
        <f t="shared" si="0"/>
        <v>92877.739999999991</v>
      </c>
      <c r="J35" s="81">
        <f t="shared" si="0"/>
        <v>241564</v>
      </c>
    </row>
    <row r="36" spans="1:10" ht="27.75" thickBot="1" x14ac:dyDescent="0.4">
      <c r="A36" s="82"/>
      <c r="B36" s="83"/>
      <c r="C36" s="83"/>
      <c r="D36" s="83"/>
      <c r="E36" s="84"/>
      <c r="F36" s="85"/>
      <c r="G36" s="86"/>
      <c r="H36" s="84"/>
      <c r="I36" s="87"/>
      <c r="J36" s="88"/>
    </row>
    <row r="37" spans="1:10" ht="16.5" thickBot="1" x14ac:dyDescent="0.3">
      <c r="A37" s="89" t="s">
        <v>52</v>
      </c>
      <c r="B37" s="90"/>
      <c r="C37" s="90"/>
      <c r="D37" s="90"/>
      <c r="E37" s="90"/>
      <c r="F37" s="90"/>
      <c r="G37" s="90"/>
      <c r="H37" s="90"/>
      <c r="I37" s="90"/>
      <c r="J37" s="91"/>
    </row>
    <row r="38" spans="1:10" ht="16.5" thickBot="1" x14ac:dyDescent="0.3">
      <c r="A38" s="30" t="s">
        <v>53</v>
      </c>
      <c r="B38" s="14"/>
      <c r="C38" s="14"/>
      <c r="D38" s="14"/>
      <c r="E38" s="14"/>
      <c r="F38" s="14"/>
      <c r="G38" s="14"/>
      <c r="H38" s="14"/>
      <c r="I38" s="14"/>
      <c r="J38" s="31"/>
    </row>
    <row r="39" spans="1:10" ht="15.75" x14ac:dyDescent="0.25">
      <c r="A39" s="92">
        <v>111</v>
      </c>
      <c r="B39" s="92" t="s">
        <v>54</v>
      </c>
      <c r="C39" s="93">
        <v>111003</v>
      </c>
      <c r="D39" s="94"/>
      <c r="E39" s="95">
        <v>342974.57</v>
      </c>
      <c r="F39" s="96">
        <v>372652</v>
      </c>
      <c r="G39" s="97">
        <v>387766.27</v>
      </c>
      <c r="H39" s="97">
        <v>411869</v>
      </c>
      <c r="I39" s="97">
        <v>384965.95</v>
      </c>
      <c r="J39" s="97">
        <v>411869</v>
      </c>
    </row>
    <row r="40" spans="1:10" ht="15.75" x14ac:dyDescent="0.25">
      <c r="A40" s="46"/>
      <c r="B40" s="46" t="s">
        <v>55</v>
      </c>
      <c r="C40" s="41">
        <v>121001</v>
      </c>
      <c r="D40" s="42"/>
      <c r="E40" s="43">
        <v>18675.7</v>
      </c>
      <c r="F40" s="44">
        <v>18016</v>
      </c>
      <c r="G40" s="45">
        <v>17978.560000000001</v>
      </c>
      <c r="H40" s="45">
        <v>18000</v>
      </c>
      <c r="I40" s="45">
        <v>18267.419999999998</v>
      </c>
      <c r="J40" s="45">
        <v>18440</v>
      </c>
    </row>
    <row r="41" spans="1:10" ht="15.75" x14ac:dyDescent="0.25">
      <c r="A41" s="46"/>
      <c r="B41" s="46" t="s">
        <v>56</v>
      </c>
      <c r="C41" s="41">
        <v>121002</v>
      </c>
      <c r="D41" s="42"/>
      <c r="E41" s="43">
        <v>8208.8700000000008</v>
      </c>
      <c r="F41" s="44">
        <v>8360</v>
      </c>
      <c r="G41" s="45">
        <v>8354.8700000000008</v>
      </c>
      <c r="H41" s="45">
        <v>8360</v>
      </c>
      <c r="I41" s="45">
        <v>8527.4699999999993</v>
      </c>
      <c r="J41" s="45">
        <v>8530</v>
      </c>
    </row>
    <row r="42" spans="1:10" ht="15.75" x14ac:dyDescent="0.25">
      <c r="A42" s="98">
        <v>121</v>
      </c>
      <c r="B42" s="99" t="s">
        <v>57</v>
      </c>
      <c r="C42" s="100"/>
      <c r="D42" s="101"/>
      <c r="E42" s="102">
        <f>E40+E41</f>
        <v>26884.57</v>
      </c>
      <c r="F42" s="103">
        <v>26376</v>
      </c>
      <c r="G42" s="104">
        <f>SUM(G40:G41)</f>
        <v>26333.43</v>
      </c>
      <c r="H42" s="104">
        <f>SUM(H40:H41)</f>
        <v>26360</v>
      </c>
      <c r="I42" s="104">
        <f>SUM(I40:I41)</f>
        <v>26794.89</v>
      </c>
      <c r="J42" s="104">
        <f>SUM(J40:J41)</f>
        <v>26970</v>
      </c>
    </row>
    <row r="43" spans="1:10" ht="15.75" x14ac:dyDescent="0.25">
      <c r="A43" s="46"/>
      <c r="B43" s="46" t="s">
        <v>58</v>
      </c>
      <c r="C43" s="41">
        <v>133001</v>
      </c>
      <c r="D43" s="42"/>
      <c r="E43" s="43">
        <v>1106</v>
      </c>
      <c r="F43" s="44">
        <v>1080</v>
      </c>
      <c r="G43" s="45">
        <v>1078</v>
      </c>
      <c r="H43" s="45">
        <v>1080</v>
      </c>
      <c r="I43" s="45">
        <v>1057</v>
      </c>
      <c r="J43" s="45">
        <v>1057</v>
      </c>
    </row>
    <row r="44" spans="1:10" ht="15.75" x14ac:dyDescent="0.25">
      <c r="A44" s="46"/>
      <c r="B44" s="46" t="s">
        <v>59</v>
      </c>
      <c r="C44" s="41">
        <v>133003</v>
      </c>
      <c r="D44" s="42"/>
      <c r="E44" s="43"/>
      <c r="F44" s="44"/>
      <c r="G44" s="45"/>
      <c r="H44" s="45"/>
      <c r="I44" s="45"/>
      <c r="J44" s="45"/>
    </row>
    <row r="45" spans="1:10" ht="15.75" x14ac:dyDescent="0.25">
      <c r="A45" s="46"/>
      <c r="B45" s="46" t="s">
        <v>60</v>
      </c>
      <c r="C45" s="41">
        <v>133012</v>
      </c>
      <c r="D45" s="42"/>
      <c r="E45" s="43">
        <v>992</v>
      </c>
      <c r="F45" s="44">
        <v>900</v>
      </c>
      <c r="G45" s="45">
        <v>730</v>
      </c>
      <c r="H45" s="45">
        <v>850</v>
      </c>
      <c r="I45" s="45">
        <v>521</v>
      </c>
      <c r="J45" s="45">
        <v>600</v>
      </c>
    </row>
    <row r="46" spans="1:10" ht="15.75" x14ac:dyDescent="0.25">
      <c r="A46" s="46"/>
      <c r="B46" s="46" t="s">
        <v>61</v>
      </c>
      <c r="C46" s="41">
        <v>133013</v>
      </c>
      <c r="D46" s="42"/>
      <c r="E46" s="43">
        <v>26317.11</v>
      </c>
      <c r="F46" s="44">
        <v>28550</v>
      </c>
      <c r="G46" s="45">
        <v>28487.38</v>
      </c>
      <c r="H46" s="45">
        <v>31300</v>
      </c>
      <c r="I46" s="45">
        <v>32295.42</v>
      </c>
      <c r="J46" s="45">
        <v>32500</v>
      </c>
    </row>
    <row r="47" spans="1:10" ht="16.5" thickBot="1" x14ac:dyDescent="0.3">
      <c r="A47" s="105">
        <v>133</v>
      </c>
      <c r="B47" s="106" t="s">
        <v>62</v>
      </c>
      <c r="C47" s="107"/>
      <c r="D47" s="108"/>
      <c r="E47" s="109">
        <f>E43+E44+E45+E46</f>
        <v>28415.11</v>
      </c>
      <c r="F47" s="110">
        <f>F43+F44+F45+F46</f>
        <v>30530</v>
      </c>
      <c r="G47" s="111">
        <f>SUM(G43:G46)</f>
        <v>30295.38</v>
      </c>
      <c r="H47" s="111">
        <f>SUM(H43:H46)</f>
        <v>33230</v>
      </c>
      <c r="I47" s="111">
        <f>SUM(I43:I46)</f>
        <v>33873.42</v>
      </c>
      <c r="J47" s="111">
        <f>SUM(J43:J46)</f>
        <v>34157</v>
      </c>
    </row>
    <row r="48" spans="1:10" ht="27.75" thickBot="1" x14ac:dyDescent="0.3">
      <c r="A48" s="75" t="s">
        <v>63</v>
      </c>
      <c r="B48" s="76"/>
      <c r="C48" s="76"/>
      <c r="D48" s="77"/>
      <c r="E48" s="78">
        <f>E39+E42+E47</f>
        <v>398274.25</v>
      </c>
      <c r="F48" s="112">
        <f>F39+F42+F47</f>
        <v>429558</v>
      </c>
      <c r="G48" s="80">
        <f>G39+G42+G47</f>
        <v>444395.08</v>
      </c>
      <c r="H48" s="80">
        <f>H39+H42+H47</f>
        <v>471459</v>
      </c>
      <c r="I48" s="80">
        <f>SUM(I39+I42+I47)</f>
        <v>445634.26</v>
      </c>
      <c r="J48" s="113">
        <f>SUM(J39+J42+J47)</f>
        <v>472996</v>
      </c>
    </row>
    <row r="49" spans="1:10" ht="16.5" thickBot="1" x14ac:dyDescent="0.3">
      <c r="A49" s="30" t="s">
        <v>64</v>
      </c>
      <c r="B49" s="14"/>
      <c r="C49" s="14"/>
      <c r="D49" s="14"/>
      <c r="E49" s="14"/>
      <c r="F49" s="14"/>
      <c r="G49" s="14"/>
      <c r="H49" s="14"/>
      <c r="I49" s="14"/>
      <c r="J49" s="31"/>
    </row>
    <row r="50" spans="1:10" ht="15.75" x14ac:dyDescent="0.25">
      <c r="A50" s="114"/>
      <c r="B50" s="35" t="s">
        <v>65</v>
      </c>
      <c r="C50" s="34">
        <v>212002</v>
      </c>
      <c r="D50" s="35"/>
      <c r="E50" s="115">
        <v>267.98</v>
      </c>
      <c r="F50" s="37">
        <v>134</v>
      </c>
      <c r="G50" s="37">
        <v>133.99</v>
      </c>
      <c r="H50" s="37">
        <v>134</v>
      </c>
      <c r="I50" s="37"/>
      <c r="J50" s="37">
        <v>134</v>
      </c>
    </row>
    <row r="51" spans="1:10" ht="15.75" x14ac:dyDescent="0.25">
      <c r="A51" s="46"/>
      <c r="B51" s="46" t="s">
        <v>66</v>
      </c>
      <c r="C51" s="41">
        <v>212003</v>
      </c>
      <c r="D51" s="42"/>
      <c r="E51" s="116">
        <v>618</v>
      </c>
      <c r="F51" s="44">
        <v>900</v>
      </c>
      <c r="G51" s="117">
        <v>848</v>
      </c>
      <c r="H51" s="117">
        <v>850</v>
      </c>
      <c r="I51" s="117">
        <v>1055</v>
      </c>
      <c r="J51" s="117">
        <v>1100</v>
      </c>
    </row>
    <row r="52" spans="1:10" ht="15.75" x14ac:dyDescent="0.25">
      <c r="A52" s="46"/>
      <c r="B52" s="46" t="s">
        <v>67</v>
      </c>
      <c r="C52" s="41">
        <v>212003</v>
      </c>
      <c r="D52" s="42">
        <v>1</v>
      </c>
      <c r="E52" s="116"/>
      <c r="F52" s="44"/>
      <c r="G52" s="117"/>
      <c r="H52" s="117"/>
      <c r="I52" s="117"/>
      <c r="J52" s="117"/>
    </row>
    <row r="53" spans="1:10" ht="15.75" x14ac:dyDescent="0.25">
      <c r="A53" s="46"/>
      <c r="B53" s="46" t="s">
        <v>68</v>
      </c>
      <c r="C53" s="41">
        <v>212003</v>
      </c>
      <c r="D53" s="42">
        <v>2</v>
      </c>
      <c r="E53" s="116">
        <v>398.33</v>
      </c>
      <c r="F53" s="44">
        <v>400</v>
      </c>
      <c r="G53" s="117">
        <v>398.33</v>
      </c>
      <c r="H53" s="117">
        <v>400</v>
      </c>
      <c r="I53" s="117"/>
      <c r="J53" s="117">
        <v>400</v>
      </c>
    </row>
    <row r="54" spans="1:10" ht="15.75" x14ac:dyDescent="0.25">
      <c r="A54" s="46"/>
      <c r="B54" s="46" t="s">
        <v>69</v>
      </c>
      <c r="C54" s="41">
        <v>212003</v>
      </c>
      <c r="D54" s="42">
        <v>3</v>
      </c>
      <c r="E54" s="116">
        <v>328</v>
      </c>
      <c r="F54" s="44">
        <v>150</v>
      </c>
      <c r="G54" s="117">
        <v>130</v>
      </c>
      <c r="H54" s="117">
        <v>130</v>
      </c>
      <c r="I54" s="117"/>
      <c r="J54" s="117">
        <v>0</v>
      </c>
    </row>
    <row r="55" spans="1:10" ht="15.75" x14ac:dyDescent="0.25">
      <c r="A55" s="46"/>
      <c r="B55" s="46" t="s">
        <v>70</v>
      </c>
      <c r="C55" s="41">
        <v>212003</v>
      </c>
      <c r="D55" s="42">
        <v>4</v>
      </c>
      <c r="E55" s="116"/>
      <c r="F55" s="44"/>
      <c r="G55" s="117"/>
      <c r="H55" s="117"/>
      <c r="I55" s="117"/>
      <c r="J55" s="117"/>
    </row>
    <row r="56" spans="1:10" ht="15.75" x14ac:dyDescent="0.25">
      <c r="A56" s="46"/>
      <c r="B56" s="118" t="s">
        <v>71</v>
      </c>
      <c r="C56" s="119">
        <v>212003</v>
      </c>
      <c r="D56" s="120">
        <v>5</v>
      </c>
      <c r="E56" s="116"/>
      <c r="F56" s="44"/>
      <c r="G56" s="117"/>
      <c r="H56" s="117"/>
      <c r="I56" s="117"/>
      <c r="J56" s="117"/>
    </row>
    <row r="57" spans="1:10" ht="15.75" x14ac:dyDescent="0.25">
      <c r="A57" s="46"/>
      <c r="B57" s="46" t="s">
        <v>72</v>
      </c>
      <c r="C57" s="41"/>
      <c r="D57" s="42"/>
      <c r="E57" s="116"/>
      <c r="F57" s="44"/>
      <c r="G57" s="117"/>
      <c r="H57" s="117"/>
      <c r="I57" s="117"/>
      <c r="J57" s="117"/>
    </row>
    <row r="58" spans="1:10" ht="15.75" x14ac:dyDescent="0.25">
      <c r="A58" s="46"/>
      <c r="B58" s="46" t="s">
        <v>73</v>
      </c>
      <c r="C58" s="41">
        <v>212004</v>
      </c>
      <c r="D58" s="42"/>
      <c r="E58" s="116">
        <v>79.2</v>
      </c>
      <c r="F58" s="44"/>
      <c r="G58" s="117"/>
      <c r="H58" s="117"/>
      <c r="I58" s="117">
        <v>19.2</v>
      </c>
      <c r="J58" s="117">
        <v>20</v>
      </c>
    </row>
    <row r="59" spans="1:10" ht="15.75" x14ac:dyDescent="0.25">
      <c r="A59" s="46"/>
      <c r="B59" s="46" t="s">
        <v>74</v>
      </c>
      <c r="C59" s="41">
        <v>212004</v>
      </c>
      <c r="D59" s="42">
        <v>1</v>
      </c>
      <c r="E59" s="116"/>
      <c r="F59" s="44"/>
      <c r="G59" s="117"/>
      <c r="H59" s="117"/>
      <c r="I59" s="117"/>
      <c r="J59" s="117"/>
    </row>
    <row r="60" spans="1:10" ht="15.75" x14ac:dyDescent="0.25">
      <c r="A60" s="98">
        <v>212</v>
      </c>
      <c r="B60" s="99" t="s">
        <v>75</v>
      </c>
      <c r="C60" s="100"/>
      <c r="D60" s="101"/>
      <c r="E60" s="121">
        <f t="shared" ref="E60:J60" si="1">SUM(E50:E59)</f>
        <v>1691.51</v>
      </c>
      <c r="F60" s="103">
        <f t="shared" si="1"/>
        <v>1584</v>
      </c>
      <c r="G60" s="122">
        <f t="shared" si="1"/>
        <v>1510.32</v>
      </c>
      <c r="H60" s="122">
        <f t="shared" si="1"/>
        <v>1514</v>
      </c>
      <c r="I60" s="122">
        <f t="shared" si="1"/>
        <v>1074.2</v>
      </c>
      <c r="J60" s="122">
        <f t="shared" si="1"/>
        <v>1654</v>
      </c>
    </row>
    <row r="61" spans="1:10" ht="15.75" x14ac:dyDescent="0.25">
      <c r="A61" s="46"/>
      <c r="B61" s="42" t="s">
        <v>76</v>
      </c>
      <c r="C61" s="41">
        <v>221004</v>
      </c>
      <c r="D61" s="42"/>
      <c r="E61" s="43">
        <v>789.5</v>
      </c>
      <c r="F61" s="44">
        <v>1200</v>
      </c>
      <c r="G61" s="123">
        <v>1222</v>
      </c>
      <c r="H61" s="123">
        <v>1230</v>
      </c>
      <c r="I61" s="123">
        <v>1046</v>
      </c>
      <c r="J61" s="123">
        <v>1230</v>
      </c>
    </row>
    <row r="62" spans="1:10" ht="15.75" x14ac:dyDescent="0.25">
      <c r="A62" s="46"/>
      <c r="B62" s="42" t="s">
        <v>77</v>
      </c>
      <c r="C62" s="41">
        <v>221004</v>
      </c>
      <c r="D62" s="42">
        <v>3</v>
      </c>
      <c r="E62" s="43">
        <v>250</v>
      </c>
      <c r="F62" s="44">
        <v>350</v>
      </c>
      <c r="G62" s="123">
        <v>340</v>
      </c>
      <c r="H62" s="123">
        <v>350</v>
      </c>
      <c r="I62" s="123">
        <v>330</v>
      </c>
      <c r="J62" s="123">
        <v>350</v>
      </c>
    </row>
    <row r="63" spans="1:10" ht="15.75" x14ac:dyDescent="0.25">
      <c r="A63" s="46"/>
      <c r="B63" s="42" t="s">
        <v>78</v>
      </c>
      <c r="C63" s="41">
        <v>221004</v>
      </c>
      <c r="D63" s="42">
        <v>4</v>
      </c>
      <c r="E63" s="43">
        <v>265</v>
      </c>
      <c r="F63" s="44">
        <v>250</v>
      </c>
      <c r="G63" s="123">
        <v>214</v>
      </c>
      <c r="H63" s="123">
        <v>230</v>
      </c>
      <c r="I63" s="123">
        <v>275</v>
      </c>
      <c r="J63" s="123">
        <v>275</v>
      </c>
    </row>
    <row r="64" spans="1:10" ht="15.75" x14ac:dyDescent="0.25">
      <c r="A64" s="46"/>
      <c r="B64" s="42" t="s">
        <v>79</v>
      </c>
      <c r="C64" s="41">
        <v>221004</v>
      </c>
      <c r="D64" s="42">
        <v>5</v>
      </c>
      <c r="E64" s="43"/>
      <c r="F64" s="44"/>
      <c r="G64" s="123"/>
      <c r="H64" s="123"/>
      <c r="I64" s="123"/>
      <c r="J64" s="123"/>
    </row>
    <row r="65" spans="1:10" ht="15.75" x14ac:dyDescent="0.25">
      <c r="A65" s="46"/>
      <c r="B65" s="42" t="s">
        <v>80</v>
      </c>
      <c r="C65" s="41">
        <v>221004</v>
      </c>
      <c r="D65" s="42">
        <v>6</v>
      </c>
      <c r="E65" s="43">
        <v>65.5</v>
      </c>
      <c r="F65" s="44">
        <v>240</v>
      </c>
      <c r="G65" s="123">
        <v>320</v>
      </c>
      <c r="H65" s="123">
        <v>250</v>
      </c>
      <c r="I65" s="123">
        <v>1080</v>
      </c>
      <c r="J65" s="123">
        <v>1080</v>
      </c>
    </row>
    <row r="66" spans="1:10" ht="15.75" x14ac:dyDescent="0.25">
      <c r="A66" s="46"/>
      <c r="B66" s="42" t="s">
        <v>81</v>
      </c>
      <c r="C66" s="41">
        <v>221004</v>
      </c>
      <c r="D66" s="42">
        <v>7</v>
      </c>
      <c r="E66" s="43">
        <v>30</v>
      </c>
      <c r="F66" s="44">
        <v>40</v>
      </c>
      <c r="G66" s="123">
        <v>50</v>
      </c>
      <c r="H66" s="123">
        <v>50</v>
      </c>
      <c r="I66" s="123">
        <v>320</v>
      </c>
      <c r="J66" s="123">
        <v>320</v>
      </c>
    </row>
    <row r="67" spans="1:10" ht="15.75" x14ac:dyDescent="0.25">
      <c r="A67" s="46"/>
      <c r="B67" s="42" t="s">
        <v>82</v>
      </c>
      <c r="C67" s="41">
        <v>221004</v>
      </c>
      <c r="D67" s="42">
        <v>8</v>
      </c>
      <c r="E67" s="43"/>
      <c r="F67" s="44"/>
      <c r="G67" s="123"/>
      <c r="H67" s="123"/>
      <c r="I67" s="123">
        <v>70</v>
      </c>
      <c r="J67" s="123">
        <v>70</v>
      </c>
    </row>
    <row r="68" spans="1:10" ht="15.75" x14ac:dyDescent="0.25">
      <c r="A68" s="46"/>
      <c r="B68" s="42" t="s">
        <v>83</v>
      </c>
      <c r="C68" s="41">
        <v>221004</v>
      </c>
      <c r="D68" s="42">
        <v>9</v>
      </c>
      <c r="E68" s="43"/>
      <c r="F68" s="44"/>
      <c r="G68" s="123"/>
      <c r="H68" s="124"/>
      <c r="I68" s="124"/>
      <c r="J68" s="124"/>
    </row>
    <row r="69" spans="1:10" ht="15.75" x14ac:dyDescent="0.25">
      <c r="A69" s="46"/>
      <c r="B69" s="42" t="s">
        <v>84</v>
      </c>
      <c r="C69" s="41">
        <v>221004</v>
      </c>
      <c r="D69" s="42" t="s">
        <v>26</v>
      </c>
      <c r="E69" s="43">
        <v>20</v>
      </c>
      <c r="F69" s="44"/>
      <c r="G69" s="123"/>
      <c r="H69" s="64"/>
      <c r="I69" s="64"/>
      <c r="J69" s="64"/>
    </row>
    <row r="70" spans="1:10" ht="15.75" x14ac:dyDescent="0.25">
      <c r="A70" s="46"/>
      <c r="B70" s="42" t="s">
        <v>85</v>
      </c>
      <c r="C70" s="41">
        <v>221004</v>
      </c>
      <c r="D70" s="42" t="s">
        <v>28</v>
      </c>
      <c r="E70" s="43"/>
      <c r="F70" s="44"/>
      <c r="G70" s="123"/>
      <c r="H70" s="124"/>
      <c r="I70" s="66"/>
      <c r="J70" s="66"/>
    </row>
    <row r="71" spans="1:10" ht="15.75" x14ac:dyDescent="0.25">
      <c r="A71" s="46"/>
      <c r="B71" s="42" t="s">
        <v>86</v>
      </c>
      <c r="C71" s="41">
        <v>221004</v>
      </c>
      <c r="D71" s="42" t="s">
        <v>30</v>
      </c>
      <c r="E71" s="43"/>
      <c r="F71" s="44"/>
      <c r="G71" s="123"/>
      <c r="H71" s="124"/>
      <c r="I71" s="66"/>
      <c r="J71" s="66"/>
    </row>
    <row r="72" spans="1:10" ht="15.75" x14ac:dyDescent="0.25">
      <c r="A72" s="46"/>
      <c r="B72" s="42" t="s">
        <v>87</v>
      </c>
      <c r="C72" s="41">
        <v>221004</v>
      </c>
      <c r="D72" s="42" t="s">
        <v>88</v>
      </c>
      <c r="E72" s="43"/>
      <c r="F72" s="44"/>
      <c r="G72" s="123"/>
      <c r="H72" s="124"/>
      <c r="I72" s="66"/>
      <c r="J72" s="66"/>
    </row>
    <row r="73" spans="1:10" ht="15.75" x14ac:dyDescent="0.25">
      <c r="A73" s="46"/>
      <c r="B73" s="42" t="s">
        <v>89</v>
      </c>
      <c r="C73" s="41">
        <v>221004</v>
      </c>
      <c r="D73" s="42" t="s">
        <v>90</v>
      </c>
      <c r="E73" s="43">
        <v>65</v>
      </c>
      <c r="F73" s="44">
        <v>65</v>
      </c>
      <c r="G73" s="123">
        <v>50</v>
      </c>
      <c r="H73" s="64">
        <v>50</v>
      </c>
      <c r="I73" s="64">
        <v>15</v>
      </c>
      <c r="J73" s="64">
        <v>15</v>
      </c>
    </row>
    <row r="74" spans="1:10" ht="15.75" x14ac:dyDescent="0.25">
      <c r="A74" s="46"/>
      <c r="B74" s="42" t="s">
        <v>91</v>
      </c>
      <c r="C74" s="41">
        <v>221004</v>
      </c>
      <c r="D74" s="42" t="s">
        <v>32</v>
      </c>
      <c r="E74" s="43"/>
      <c r="F74" s="44">
        <v>10</v>
      </c>
      <c r="G74" s="123">
        <v>32.5</v>
      </c>
      <c r="H74" s="64">
        <v>20</v>
      </c>
      <c r="I74" s="64">
        <v>8.5</v>
      </c>
      <c r="J74" s="64">
        <v>10</v>
      </c>
    </row>
    <row r="75" spans="1:10" ht="15.75" x14ac:dyDescent="0.25">
      <c r="A75" s="46"/>
      <c r="B75" s="42" t="s">
        <v>92</v>
      </c>
      <c r="C75" s="41">
        <v>221004</v>
      </c>
      <c r="D75" s="42" t="s">
        <v>34</v>
      </c>
      <c r="E75" s="43"/>
      <c r="F75" s="44"/>
      <c r="G75" s="123"/>
      <c r="H75" s="64"/>
      <c r="I75" s="64"/>
      <c r="J75" s="64"/>
    </row>
    <row r="76" spans="1:10" ht="15.75" x14ac:dyDescent="0.25">
      <c r="A76" s="46"/>
      <c r="B76" s="42" t="s">
        <v>93</v>
      </c>
      <c r="C76" s="41">
        <v>221004</v>
      </c>
      <c r="D76" s="42" t="s">
        <v>46</v>
      </c>
      <c r="E76" s="43"/>
      <c r="F76" s="44"/>
      <c r="G76" s="125"/>
      <c r="H76" s="64"/>
      <c r="I76" s="64"/>
      <c r="J76" s="64"/>
    </row>
    <row r="77" spans="1:10" ht="15.75" x14ac:dyDescent="0.25">
      <c r="A77" s="98">
        <v>221</v>
      </c>
      <c r="B77" s="99" t="s">
        <v>94</v>
      </c>
      <c r="C77" s="100"/>
      <c r="D77" s="101"/>
      <c r="E77" s="102">
        <f t="shared" ref="E77:J77" si="2">SUM(E61:E76)</f>
        <v>1485</v>
      </c>
      <c r="F77" s="103">
        <f t="shared" si="2"/>
        <v>2155</v>
      </c>
      <c r="G77" s="103">
        <f t="shared" si="2"/>
        <v>2228.5</v>
      </c>
      <c r="H77" s="104">
        <f t="shared" si="2"/>
        <v>2180</v>
      </c>
      <c r="I77" s="104">
        <f t="shared" si="2"/>
        <v>3144.5</v>
      </c>
      <c r="J77" s="104">
        <f t="shared" si="2"/>
        <v>3350</v>
      </c>
    </row>
    <row r="78" spans="1:10" ht="15.75" x14ac:dyDescent="0.25">
      <c r="A78" s="98">
        <v>222</v>
      </c>
      <c r="B78" s="98" t="s">
        <v>95</v>
      </c>
      <c r="C78" s="126">
        <v>222003</v>
      </c>
      <c r="D78" s="127"/>
      <c r="E78" s="102">
        <v>200</v>
      </c>
      <c r="F78" s="103">
        <v>1350</v>
      </c>
      <c r="G78" s="103">
        <v>1350</v>
      </c>
      <c r="H78" s="104">
        <v>0</v>
      </c>
      <c r="I78" s="104"/>
      <c r="J78" s="104"/>
    </row>
    <row r="79" spans="1:10" ht="15.75" x14ac:dyDescent="0.25">
      <c r="A79" s="46"/>
      <c r="B79" s="46" t="s">
        <v>96</v>
      </c>
      <c r="C79" s="41">
        <v>223001</v>
      </c>
      <c r="D79" s="42"/>
      <c r="E79" s="43">
        <v>643.9</v>
      </c>
      <c r="F79" s="44">
        <v>350</v>
      </c>
      <c r="G79" s="123">
        <v>339.9</v>
      </c>
      <c r="H79" s="45">
        <v>240</v>
      </c>
      <c r="I79" s="45">
        <v>290.60000000000002</v>
      </c>
      <c r="J79" s="45">
        <v>300</v>
      </c>
    </row>
    <row r="80" spans="1:10" ht="15.75" x14ac:dyDescent="0.25">
      <c r="A80" s="46"/>
      <c r="B80" s="46" t="s">
        <v>97</v>
      </c>
      <c r="C80" s="41">
        <v>223001</v>
      </c>
      <c r="D80" s="42">
        <v>1</v>
      </c>
      <c r="E80" s="43">
        <v>170</v>
      </c>
      <c r="F80" s="44">
        <v>100</v>
      </c>
      <c r="G80" s="123">
        <v>80</v>
      </c>
      <c r="H80" s="45">
        <v>100</v>
      </c>
      <c r="I80" s="45">
        <v>100</v>
      </c>
      <c r="J80" s="45">
        <v>100</v>
      </c>
    </row>
    <row r="81" spans="1:10" ht="15.75" x14ac:dyDescent="0.25">
      <c r="A81" s="46"/>
      <c r="B81" s="46" t="s">
        <v>98</v>
      </c>
      <c r="C81" s="41">
        <v>223001</v>
      </c>
      <c r="D81" s="42">
        <v>2</v>
      </c>
      <c r="E81" s="43">
        <v>233.4</v>
      </c>
      <c r="F81" s="44">
        <v>200</v>
      </c>
      <c r="G81" s="123">
        <v>171.1</v>
      </c>
      <c r="H81" s="45">
        <v>200</v>
      </c>
      <c r="I81" s="45">
        <v>137.4</v>
      </c>
      <c r="J81" s="45">
        <v>150</v>
      </c>
    </row>
    <row r="82" spans="1:10" ht="15.75" x14ac:dyDescent="0.25">
      <c r="A82" s="46"/>
      <c r="B82" s="46" t="s">
        <v>99</v>
      </c>
      <c r="C82" s="41">
        <v>223001</v>
      </c>
      <c r="D82" s="42">
        <v>4</v>
      </c>
      <c r="E82" s="43">
        <v>179</v>
      </c>
      <c r="F82" s="44">
        <v>250</v>
      </c>
      <c r="G82" s="123">
        <v>303.89999999999998</v>
      </c>
      <c r="H82" s="45">
        <v>250</v>
      </c>
      <c r="I82" s="45">
        <v>106.2</v>
      </c>
      <c r="J82" s="45">
        <v>120</v>
      </c>
    </row>
    <row r="83" spans="1:10" ht="15.75" x14ac:dyDescent="0.25">
      <c r="A83" s="46"/>
      <c r="B83" s="46" t="s">
        <v>100</v>
      </c>
      <c r="C83" s="41">
        <v>223001</v>
      </c>
      <c r="D83" s="42">
        <v>5</v>
      </c>
      <c r="E83" s="43">
        <v>81.900000000000006</v>
      </c>
      <c r="F83" s="44">
        <v>80</v>
      </c>
      <c r="G83" s="123">
        <v>84.1</v>
      </c>
      <c r="H83" s="45">
        <v>80</v>
      </c>
      <c r="I83" s="45">
        <v>48.9</v>
      </c>
      <c r="J83" s="45">
        <v>80</v>
      </c>
    </row>
    <row r="84" spans="1:10" ht="15.75" x14ac:dyDescent="0.25">
      <c r="A84" s="46"/>
      <c r="B84" s="46" t="s">
        <v>101</v>
      </c>
      <c r="C84" s="41">
        <v>223001</v>
      </c>
      <c r="D84" s="42">
        <v>6</v>
      </c>
      <c r="E84" s="43"/>
      <c r="F84" s="44"/>
      <c r="G84" s="123"/>
      <c r="H84" s="45"/>
      <c r="I84" s="45"/>
      <c r="J84" s="45"/>
    </row>
    <row r="85" spans="1:10" ht="15.75" x14ac:dyDescent="0.25">
      <c r="A85" s="46"/>
      <c r="B85" s="46" t="s">
        <v>102</v>
      </c>
      <c r="C85" s="41">
        <v>223001</v>
      </c>
      <c r="D85" s="42">
        <v>7</v>
      </c>
      <c r="E85" s="43">
        <v>6081</v>
      </c>
      <c r="F85" s="44">
        <v>2900</v>
      </c>
      <c r="G85" s="123">
        <v>2862</v>
      </c>
      <c r="H85" s="45">
        <v>2500</v>
      </c>
      <c r="I85" s="45">
        <v>2256</v>
      </c>
      <c r="J85" s="45">
        <v>2500</v>
      </c>
    </row>
    <row r="86" spans="1:10" ht="15.75" x14ac:dyDescent="0.25">
      <c r="A86" s="46"/>
      <c r="B86" s="46" t="s">
        <v>103</v>
      </c>
      <c r="C86" s="41">
        <v>223001</v>
      </c>
      <c r="D86" s="42">
        <v>8</v>
      </c>
      <c r="E86" s="43">
        <v>5.5</v>
      </c>
      <c r="F86" s="44">
        <v>25</v>
      </c>
      <c r="G86" s="64">
        <v>24.8</v>
      </c>
      <c r="H86" s="45">
        <v>5</v>
      </c>
      <c r="I86" s="45">
        <v>4.5</v>
      </c>
      <c r="J86" s="45">
        <v>5</v>
      </c>
    </row>
    <row r="87" spans="1:10" ht="15.75" x14ac:dyDescent="0.25">
      <c r="A87" s="46"/>
      <c r="B87" s="46" t="s">
        <v>104</v>
      </c>
      <c r="C87" s="41">
        <v>223001</v>
      </c>
      <c r="D87" s="42" t="s">
        <v>26</v>
      </c>
      <c r="E87" s="43"/>
      <c r="F87" s="44"/>
      <c r="G87" s="64"/>
      <c r="H87" s="45"/>
      <c r="I87" s="45"/>
      <c r="J87" s="45"/>
    </row>
    <row r="88" spans="1:10" ht="15.75" x14ac:dyDescent="0.25">
      <c r="A88" s="46"/>
      <c r="B88" s="46" t="s">
        <v>105</v>
      </c>
      <c r="C88" s="41">
        <v>223001</v>
      </c>
      <c r="D88" s="42" t="s">
        <v>28</v>
      </c>
      <c r="E88" s="43"/>
      <c r="F88" s="44"/>
      <c r="G88" s="64"/>
      <c r="H88" s="45"/>
      <c r="I88" s="45"/>
      <c r="J88" s="45"/>
    </row>
    <row r="89" spans="1:10" ht="15.75" x14ac:dyDescent="0.25">
      <c r="A89" s="46"/>
      <c r="B89" s="46" t="s">
        <v>106</v>
      </c>
      <c r="C89" s="41">
        <v>223002</v>
      </c>
      <c r="D89" s="42"/>
      <c r="E89" s="43">
        <v>6838.4</v>
      </c>
      <c r="F89" s="44">
        <v>6000</v>
      </c>
      <c r="G89" s="64">
        <v>5609.9</v>
      </c>
      <c r="H89" s="45">
        <v>5700</v>
      </c>
      <c r="I89" s="45">
        <v>5062</v>
      </c>
      <c r="J89" s="45">
        <v>5700</v>
      </c>
    </row>
    <row r="90" spans="1:10" ht="15.75" x14ac:dyDescent="0.25">
      <c r="A90" s="46"/>
      <c r="B90" s="46" t="s">
        <v>107</v>
      </c>
      <c r="C90" s="41">
        <v>223002</v>
      </c>
      <c r="D90" s="42">
        <v>1</v>
      </c>
      <c r="E90" s="43">
        <v>2028</v>
      </c>
      <c r="F90" s="44">
        <v>2000</v>
      </c>
      <c r="G90" s="64">
        <v>1620</v>
      </c>
      <c r="H90" s="45">
        <v>1650</v>
      </c>
      <c r="I90" s="45">
        <v>1706</v>
      </c>
      <c r="J90" s="45">
        <v>1800</v>
      </c>
    </row>
    <row r="91" spans="1:10" ht="15.75" x14ac:dyDescent="0.25">
      <c r="A91" s="46"/>
      <c r="B91" s="46" t="s">
        <v>108</v>
      </c>
      <c r="C91" s="41">
        <v>223002</v>
      </c>
      <c r="D91" s="42">
        <v>2</v>
      </c>
      <c r="E91" s="43">
        <v>517.91999999999996</v>
      </c>
      <c r="F91" s="44">
        <v>500</v>
      </c>
      <c r="G91" s="64">
        <v>393.42</v>
      </c>
      <c r="H91" s="45">
        <v>200</v>
      </c>
      <c r="I91" s="45">
        <v>160.19</v>
      </c>
      <c r="J91" s="45">
        <v>200</v>
      </c>
    </row>
    <row r="92" spans="1:10" ht="15.75" x14ac:dyDescent="0.25">
      <c r="A92" s="46"/>
      <c r="B92" s="46" t="s">
        <v>109</v>
      </c>
      <c r="C92" s="41">
        <v>223002</v>
      </c>
      <c r="D92" s="42">
        <v>3</v>
      </c>
      <c r="E92" s="43"/>
      <c r="F92" s="44"/>
      <c r="G92" s="64"/>
      <c r="H92" s="45"/>
      <c r="I92" s="45"/>
      <c r="J92" s="45"/>
    </row>
    <row r="93" spans="1:10" ht="15.75" x14ac:dyDescent="0.25">
      <c r="A93" s="46"/>
      <c r="B93" s="46" t="s">
        <v>110</v>
      </c>
      <c r="C93" s="41">
        <v>223002</v>
      </c>
      <c r="D93" s="42">
        <v>4</v>
      </c>
      <c r="E93" s="43"/>
      <c r="F93" s="44"/>
      <c r="G93" s="64"/>
      <c r="H93" s="45"/>
      <c r="I93" s="45"/>
      <c r="J93" s="45"/>
    </row>
    <row r="94" spans="1:10" ht="15.75" x14ac:dyDescent="0.25">
      <c r="A94" s="46"/>
      <c r="B94" s="46" t="s">
        <v>111</v>
      </c>
      <c r="C94" s="41">
        <v>223002</v>
      </c>
      <c r="D94" s="42">
        <v>5</v>
      </c>
      <c r="E94" s="43"/>
      <c r="F94" s="44"/>
      <c r="G94" s="64"/>
      <c r="H94" s="66"/>
      <c r="I94" s="66"/>
      <c r="J94" s="66"/>
    </row>
    <row r="95" spans="1:10" ht="15.75" x14ac:dyDescent="0.25">
      <c r="A95" s="46"/>
      <c r="B95" s="46" t="s">
        <v>112</v>
      </c>
      <c r="C95" s="41">
        <v>223002</v>
      </c>
      <c r="D95" s="42">
        <v>6</v>
      </c>
      <c r="E95" s="43">
        <v>2219.3000000000002</v>
      </c>
      <c r="F95" s="44">
        <v>1250</v>
      </c>
      <c r="G95" s="64">
        <v>1232</v>
      </c>
      <c r="H95" s="45">
        <v>1250</v>
      </c>
      <c r="I95" s="45">
        <v>3087.12</v>
      </c>
      <c r="J95" s="45">
        <v>3100</v>
      </c>
    </row>
    <row r="96" spans="1:10" ht="15.75" x14ac:dyDescent="0.25">
      <c r="A96" s="46"/>
      <c r="B96" s="46" t="s">
        <v>113</v>
      </c>
      <c r="C96" s="41">
        <v>223002</v>
      </c>
      <c r="D96" s="42">
        <v>7</v>
      </c>
      <c r="E96" s="128">
        <v>81.599999999999994</v>
      </c>
      <c r="F96" s="44">
        <v>40</v>
      </c>
      <c r="G96" s="64">
        <v>16.8</v>
      </c>
      <c r="H96" s="45">
        <v>20</v>
      </c>
      <c r="I96" s="45"/>
      <c r="J96" s="45">
        <v>20</v>
      </c>
    </row>
    <row r="97" spans="1:10" ht="15.75" x14ac:dyDescent="0.25">
      <c r="A97" s="98">
        <v>223</v>
      </c>
      <c r="B97" s="99" t="s">
        <v>114</v>
      </c>
      <c r="C97" s="100"/>
      <c r="D97" s="101"/>
      <c r="E97" s="102">
        <f t="shared" ref="E97:J97" si="3">SUM(E79:E96)</f>
        <v>19079.919999999995</v>
      </c>
      <c r="F97" s="103">
        <f t="shared" si="3"/>
        <v>13695</v>
      </c>
      <c r="G97" s="104">
        <f t="shared" si="3"/>
        <v>12737.92</v>
      </c>
      <c r="H97" s="104">
        <f t="shared" si="3"/>
        <v>12195</v>
      </c>
      <c r="I97" s="104">
        <f t="shared" si="3"/>
        <v>12958.91</v>
      </c>
      <c r="J97" s="104">
        <f t="shared" si="3"/>
        <v>14075</v>
      </c>
    </row>
    <row r="98" spans="1:10" ht="15.75" x14ac:dyDescent="0.25">
      <c r="A98" s="98">
        <v>242</v>
      </c>
      <c r="B98" s="98" t="s">
        <v>115</v>
      </c>
      <c r="C98" s="127">
        <v>242</v>
      </c>
      <c r="D98" s="127"/>
      <c r="E98" s="102">
        <v>5.61</v>
      </c>
      <c r="F98" s="103">
        <v>6</v>
      </c>
      <c r="G98" s="129">
        <v>5.17</v>
      </c>
      <c r="H98" s="129">
        <v>6</v>
      </c>
      <c r="I98" s="129">
        <v>4.7300000000000004</v>
      </c>
      <c r="J98" s="129">
        <v>6</v>
      </c>
    </row>
    <row r="99" spans="1:10" ht="15.75" x14ac:dyDescent="0.25">
      <c r="A99" s="46"/>
      <c r="B99" s="46" t="s">
        <v>116</v>
      </c>
      <c r="C99" s="41">
        <v>292006</v>
      </c>
      <c r="D99" s="42"/>
      <c r="E99" s="43"/>
      <c r="F99" s="44">
        <v>450</v>
      </c>
      <c r="G99" s="45">
        <v>448.06</v>
      </c>
      <c r="H99" s="66">
        <v>0</v>
      </c>
      <c r="I99" s="66"/>
      <c r="J99" s="66"/>
    </row>
    <row r="100" spans="1:10" ht="15.75" x14ac:dyDescent="0.25">
      <c r="A100" s="46"/>
      <c r="B100" s="46" t="s">
        <v>117</v>
      </c>
      <c r="C100" s="41">
        <v>292008</v>
      </c>
      <c r="D100" s="42"/>
      <c r="E100" s="43"/>
      <c r="F100" s="44"/>
      <c r="G100" s="45"/>
      <c r="H100" s="66"/>
      <c r="I100" s="66"/>
      <c r="J100" s="66"/>
    </row>
    <row r="101" spans="1:10" x14ac:dyDescent="0.25">
      <c r="A101" s="130"/>
      <c r="B101" s="131" t="s">
        <v>118</v>
      </c>
      <c r="C101" s="132">
        <v>292017</v>
      </c>
      <c r="D101" s="133"/>
      <c r="E101" s="134">
        <v>6679</v>
      </c>
      <c r="F101" s="135">
        <v>5100</v>
      </c>
      <c r="G101" s="55">
        <v>5081.53</v>
      </c>
      <c r="H101" s="136">
        <v>7500</v>
      </c>
      <c r="I101" s="136">
        <v>8035.07</v>
      </c>
      <c r="J101" s="136">
        <v>8040</v>
      </c>
    </row>
    <row r="102" spans="1:10" ht="15.75" thickBot="1" x14ac:dyDescent="0.3">
      <c r="A102" s="137"/>
      <c r="B102" s="138"/>
      <c r="C102" s="132"/>
      <c r="D102" s="139"/>
      <c r="E102" s="134"/>
      <c r="F102" s="135"/>
      <c r="G102" s="61"/>
      <c r="H102" s="136"/>
      <c r="I102" s="136"/>
      <c r="J102" s="136"/>
    </row>
    <row r="103" spans="1:10" ht="16.5" thickBot="1" x14ac:dyDescent="0.3">
      <c r="A103" s="140">
        <v>292</v>
      </c>
      <c r="B103" s="13" t="s">
        <v>119</v>
      </c>
      <c r="C103" s="14"/>
      <c r="D103" s="15"/>
      <c r="E103" s="141">
        <f>SUM(E99:E102)</f>
        <v>6679</v>
      </c>
      <c r="F103" s="142">
        <f>F99+F101</f>
        <v>5550</v>
      </c>
      <c r="G103" s="143">
        <f>SUM(G99:G102)</f>
        <v>5529.59</v>
      </c>
      <c r="H103" s="143">
        <f>SUM(H99:H102)</f>
        <v>7500</v>
      </c>
      <c r="I103" s="143">
        <f>SUM(I99:I102)</f>
        <v>8035.07</v>
      </c>
      <c r="J103" s="143">
        <f>SUM(J99:J102)</f>
        <v>8040</v>
      </c>
    </row>
    <row r="104" spans="1:10" ht="15.75" x14ac:dyDescent="0.25">
      <c r="A104" s="35"/>
      <c r="B104" s="35" t="s">
        <v>120</v>
      </c>
      <c r="C104" s="35">
        <v>311</v>
      </c>
      <c r="D104" s="35"/>
      <c r="E104" s="144"/>
      <c r="F104" s="37"/>
      <c r="G104" s="145"/>
      <c r="H104" s="145"/>
      <c r="I104" s="145"/>
      <c r="J104" s="145"/>
    </row>
    <row r="105" spans="1:10" ht="15.75" x14ac:dyDescent="0.25">
      <c r="A105" s="68"/>
      <c r="B105" s="68" t="s">
        <v>121</v>
      </c>
      <c r="C105" s="70">
        <v>311</v>
      </c>
      <c r="D105" s="70">
        <v>1</v>
      </c>
      <c r="E105" s="71"/>
      <c r="F105" s="72"/>
      <c r="G105" s="74"/>
      <c r="H105" s="74"/>
      <c r="I105" s="74"/>
      <c r="J105" s="74"/>
    </row>
    <row r="106" spans="1:10" ht="16.5" thickBot="1" x14ac:dyDescent="0.3">
      <c r="A106" s="105">
        <v>311</v>
      </c>
      <c r="B106" s="106" t="s">
        <v>122</v>
      </c>
      <c r="C106" s="107"/>
      <c r="D106" s="108"/>
      <c r="E106" s="146">
        <v>0</v>
      </c>
      <c r="F106" s="147">
        <v>0</v>
      </c>
      <c r="G106" s="148">
        <v>0</v>
      </c>
      <c r="H106" s="148">
        <v>0</v>
      </c>
      <c r="I106" s="148"/>
      <c r="J106" s="148"/>
    </row>
    <row r="107" spans="1:10" ht="27.75" thickBot="1" x14ac:dyDescent="0.3">
      <c r="A107" s="149" t="s">
        <v>123</v>
      </c>
      <c r="B107" s="150"/>
      <c r="C107" s="150"/>
      <c r="D107" s="151"/>
      <c r="E107" s="78">
        <f>E60+E77+E78+E97+E98+E103</f>
        <v>29141.039999999994</v>
      </c>
      <c r="F107" s="112">
        <f>F60+F77+F78+F97+F98+F103</f>
        <v>24340</v>
      </c>
      <c r="G107" s="80">
        <f>G60+G77+G78+G97+G98+G103+G106</f>
        <v>23361.499999999996</v>
      </c>
      <c r="H107" s="80">
        <f>H60+H77+H78+H97+H98+H103+H106</f>
        <v>23395</v>
      </c>
      <c r="I107" s="80">
        <f>SUM(I60+I77+I78+I97+I98+I103+I106)</f>
        <v>25217.41</v>
      </c>
      <c r="J107" s="80">
        <f>SUM(J60+J77+J78+J97+J98+J103+J106)</f>
        <v>27125</v>
      </c>
    </row>
    <row r="108" spans="1:10" ht="30.75" thickBot="1" x14ac:dyDescent="0.3">
      <c r="A108" s="152" t="s">
        <v>124</v>
      </c>
      <c r="B108" s="153"/>
      <c r="C108" s="153"/>
      <c r="D108" s="154"/>
      <c r="E108" s="78">
        <f>E35+E48+E107</f>
        <v>617683.28</v>
      </c>
      <c r="F108" s="112">
        <f>F35+F48+F107</f>
        <v>528450</v>
      </c>
      <c r="G108" s="80">
        <f>G35+G48+G107</f>
        <v>545771.13</v>
      </c>
      <c r="H108" s="80">
        <f>H35+H48+H107</f>
        <v>574485</v>
      </c>
      <c r="I108" s="80">
        <f>SUM(I35+I48+I107)</f>
        <v>563729.41</v>
      </c>
      <c r="J108" s="80">
        <f>SUM(J35+J48+J107)</f>
        <v>741685</v>
      </c>
    </row>
    <row r="109" spans="1:10" ht="16.5" thickBot="1" x14ac:dyDescent="0.3">
      <c r="A109" s="30" t="s">
        <v>125</v>
      </c>
      <c r="B109" s="14"/>
      <c r="C109" s="14"/>
      <c r="D109" s="14"/>
      <c r="E109" s="14"/>
      <c r="F109" s="14"/>
      <c r="G109" s="14"/>
      <c r="H109" s="14"/>
      <c r="I109" s="14"/>
      <c r="J109" s="31"/>
    </row>
    <row r="110" spans="1:10" ht="15.75" x14ac:dyDescent="0.25">
      <c r="A110" s="35"/>
      <c r="B110" s="35" t="s">
        <v>126</v>
      </c>
      <c r="C110" s="34">
        <v>322001</v>
      </c>
      <c r="D110" s="35" t="s">
        <v>28</v>
      </c>
      <c r="E110" s="115">
        <v>10000</v>
      </c>
      <c r="F110" s="37">
        <v>5000</v>
      </c>
      <c r="G110" s="155">
        <v>5000</v>
      </c>
      <c r="H110" s="145"/>
      <c r="I110" s="37"/>
      <c r="J110" s="37">
        <v>8000</v>
      </c>
    </row>
    <row r="111" spans="1:10" ht="15.75" x14ac:dyDescent="0.25">
      <c r="A111" s="35"/>
      <c r="B111" s="35" t="s">
        <v>127</v>
      </c>
      <c r="C111" s="34">
        <v>322001</v>
      </c>
      <c r="D111" s="35">
        <v>1</v>
      </c>
      <c r="E111" s="115"/>
      <c r="F111" s="37"/>
      <c r="G111" s="155"/>
      <c r="H111" s="145"/>
      <c r="I111" s="37">
        <v>13365</v>
      </c>
      <c r="J111" s="37">
        <v>13365</v>
      </c>
    </row>
    <row r="112" spans="1:10" ht="15.75" x14ac:dyDescent="0.25">
      <c r="A112" s="42"/>
      <c r="B112" s="42" t="s">
        <v>128</v>
      </c>
      <c r="C112" s="41">
        <v>233001</v>
      </c>
      <c r="D112" s="42"/>
      <c r="E112" s="128">
        <v>108</v>
      </c>
      <c r="F112" s="44">
        <v>410</v>
      </c>
      <c r="G112" s="117">
        <v>406</v>
      </c>
      <c r="H112" s="156"/>
      <c r="I112" s="44">
        <v>16</v>
      </c>
      <c r="J112" s="44">
        <v>16</v>
      </c>
    </row>
    <row r="113" spans="1:10" ht="16.5" thickBot="1" x14ac:dyDescent="0.3">
      <c r="A113" s="70"/>
      <c r="B113" s="70" t="s">
        <v>129</v>
      </c>
      <c r="C113" s="69">
        <v>322001</v>
      </c>
      <c r="D113" s="70" t="s">
        <v>26</v>
      </c>
      <c r="E113" s="157"/>
      <c r="F113" s="72">
        <v>13500</v>
      </c>
      <c r="G113" s="158">
        <v>13500</v>
      </c>
      <c r="H113" s="159"/>
      <c r="I113" s="159"/>
      <c r="J113" s="159"/>
    </row>
    <row r="114" spans="1:10" ht="27.75" thickBot="1" x14ac:dyDescent="0.3">
      <c r="A114" s="149" t="s">
        <v>130</v>
      </c>
      <c r="B114" s="150"/>
      <c r="C114" s="150"/>
      <c r="D114" s="151"/>
      <c r="E114" s="160">
        <f>E110+E112</f>
        <v>10108</v>
      </c>
      <c r="F114" s="79">
        <f>SUM(F110:F113)</f>
        <v>18910</v>
      </c>
      <c r="G114" s="142">
        <f>SUM(G110:G113)</f>
        <v>18906</v>
      </c>
      <c r="H114" s="79">
        <v>0</v>
      </c>
      <c r="I114" s="79">
        <f>SUM(I110:I113)</f>
        <v>13381</v>
      </c>
      <c r="J114" s="161">
        <f>SUM(J110:J113)</f>
        <v>21381</v>
      </c>
    </row>
    <row r="115" spans="1:10" ht="16.5" thickBot="1" x14ac:dyDescent="0.3">
      <c r="A115" s="30" t="s">
        <v>131</v>
      </c>
      <c r="B115" s="14"/>
      <c r="C115" s="14"/>
      <c r="D115" s="14"/>
      <c r="E115" s="14"/>
      <c r="F115" s="14"/>
      <c r="G115" s="14"/>
      <c r="H115" s="14"/>
      <c r="I115" s="14"/>
      <c r="J115" s="31"/>
    </row>
    <row r="116" spans="1:10" ht="15.75" x14ac:dyDescent="0.25">
      <c r="A116" s="42"/>
      <c r="B116" s="42" t="s">
        <v>132</v>
      </c>
      <c r="C116" s="42"/>
      <c r="D116" s="42"/>
      <c r="E116" s="118"/>
      <c r="F116" s="44"/>
      <c r="G116" s="162"/>
      <c r="H116" s="156"/>
      <c r="I116" s="156"/>
      <c r="J116" s="156"/>
    </row>
    <row r="117" spans="1:10" ht="15.75" x14ac:dyDescent="0.25">
      <c r="A117" s="46"/>
      <c r="B117" s="46" t="s">
        <v>133</v>
      </c>
      <c r="C117" s="41">
        <v>454001</v>
      </c>
      <c r="D117" s="42"/>
      <c r="E117" s="163"/>
      <c r="F117" s="44"/>
      <c r="G117" s="124"/>
      <c r="H117" s="156"/>
      <c r="I117" s="156"/>
      <c r="J117" s="156"/>
    </row>
    <row r="118" spans="1:10" ht="16.5" thickBot="1" x14ac:dyDescent="0.3">
      <c r="A118" s="68"/>
      <c r="B118" s="68" t="s">
        <v>134</v>
      </c>
      <c r="C118" s="70"/>
      <c r="D118" s="70"/>
      <c r="E118" s="164"/>
      <c r="F118" s="72"/>
      <c r="G118" s="165"/>
      <c r="H118" s="159"/>
      <c r="I118" s="159"/>
      <c r="J118" s="159"/>
    </row>
    <row r="119" spans="1:10" ht="27.75" thickBot="1" x14ac:dyDescent="0.3">
      <c r="A119" s="149" t="s">
        <v>135</v>
      </c>
      <c r="B119" s="150"/>
      <c r="C119" s="150"/>
      <c r="D119" s="151"/>
      <c r="E119" s="78">
        <f>E108+E114</f>
        <v>627791.28</v>
      </c>
      <c r="F119" s="79">
        <f>F108+F114+F118</f>
        <v>547360</v>
      </c>
      <c r="G119" s="80">
        <f>G108+G114</f>
        <v>564677.13</v>
      </c>
      <c r="H119" s="166">
        <f>H108+H114+H118</f>
        <v>574485</v>
      </c>
      <c r="I119" s="166">
        <f>SUM(I108+I114+I118)</f>
        <v>577110.41</v>
      </c>
      <c r="J119" s="167">
        <f>SUM(J108+J114+J118)</f>
        <v>763066</v>
      </c>
    </row>
    <row r="120" spans="1:10" ht="27.75" thickBot="1" x14ac:dyDescent="0.3">
      <c r="A120" s="149" t="s">
        <v>136</v>
      </c>
      <c r="B120" s="150"/>
      <c r="C120" s="150"/>
      <c r="D120" s="150"/>
      <c r="E120" s="150"/>
      <c r="F120" s="150"/>
      <c r="G120" s="150"/>
      <c r="H120" s="150"/>
      <c r="I120" s="150"/>
      <c r="J120" s="168"/>
    </row>
    <row r="121" spans="1:10" ht="16.5" thickBot="1" x14ac:dyDescent="0.3">
      <c r="A121" s="13" t="s">
        <v>137</v>
      </c>
      <c r="B121" s="14"/>
      <c r="C121" s="14"/>
      <c r="D121" s="14"/>
      <c r="E121" s="14"/>
      <c r="F121" s="14"/>
      <c r="G121" s="14"/>
      <c r="H121" s="14"/>
      <c r="I121" s="14"/>
      <c r="J121" s="15"/>
    </row>
    <row r="122" spans="1:10" ht="16.5" thickBot="1" x14ac:dyDescent="0.3">
      <c r="A122" s="30" t="s">
        <v>138</v>
      </c>
      <c r="B122" s="14"/>
      <c r="C122" s="14"/>
      <c r="D122" s="14"/>
      <c r="E122" s="14"/>
      <c r="F122" s="14"/>
      <c r="G122" s="14"/>
      <c r="H122" s="14"/>
      <c r="I122" s="14"/>
      <c r="J122" s="31"/>
    </row>
    <row r="123" spans="1:10" ht="15.75" x14ac:dyDescent="0.25">
      <c r="A123" s="35"/>
      <c r="B123" s="114" t="s">
        <v>139</v>
      </c>
      <c r="C123" s="34">
        <v>632001</v>
      </c>
      <c r="D123" s="35"/>
      <c r="E123" s="36">
        <v>68</v>
      </c>
      <c r="F123" s="37">
        <v>71</v>
      </c>
      <c r="G123" s="38">
        <v>71</v>
      </c>
      <c r="H123" s="38">
        <v>72</v>
      </c>
      <c r="I123" s="38">
        <v>71.58</v>
      </c>
      <c r="J123" s="38">
        <v>72</v>
      </c>
    </row>
    <row r="124" spans="1:10" ht="15.75" x14ac:dyDescent="0.25">
      <c r="A124" s="42"/>
      <c r="B124" s="46" t="s">
        <v>140</v>
      </c>
      <c r="C124" s="41">
        <v>632001</v>
      </c>
      <c r="D124" s="42">
        <v>1</v>
      </c>
      <c r="E124" s="43">
        <v>100</v>
      </c>
      <c r="F124" s="44">
        <v>100</v>
      </c>
      <c r="G124" s="45">
        <v>100</v>
      </c>
      <c r="H124" s="45">
        <v>100</v>
      </c>
      <c r="I124" s="45">
        <v>100</v>
      </c>
      <c r="J124" s="45">
        <v>100</v>
      </c>
    </row>
    <row r="125" spans="1:10" ht="15.75" x14ac:dyDescent="0.25">
      <c r="A125" s="42"/>
      <c r="B125" s="46" t="s">
        <v>141</v>
      </c>
      <c r="C125" s="41">
        <v>633004</v>
      </c>
      <c r="D125" s="42"/>
      <c r="E125" s="43"/>
      <c r="F125" s="44"/>
      <c r="G125" s="45"/>
      <c r="H125" s="45"/>
      <c r="I125" s="45"/>
      <c r="J125" s="45"/>
    </row>
    <row r="126" spans="1:10" ht="15.75" x14ac:dyDescent="0.25">
      <c r="A126" s="42"/>
      <c r="B126" s="46" t="s">
        <v>142</v>
      </c>
      <c r="C126" s="41">
        <v>633006</v>
      </c>
      <c r="D126" s="42"/>
      <c r="E126" s="43">
        <v>199.95</v>
      </c>
      <c r="F126" s="44">
        <v>200</v>
      </c>
      <c r="G126" s="45">
        <v>199.59</v>
      </c>
      <c r="H126" s="45">
        <v>200</v>
      </c>
      <c r="I126" s="45">
        <v>200</v>
      </c>
      <c r="J126" s="45">
        <v>200</v>
      </c>
    </row>
    <row r="127" spans="1:10" ht="15.75" x14ac:dyDescent="0.25">
      <c r="A127" s="42"/>
      <c r="B127" s="46" t="s">
        <v>143</v>
      </c>
      <c r="C127" s="41">
        <v>633006</v>
      </c>
      <c r="D127" s="42">
        <v>1</v>
      </c>
      <c r="E127" s="43">
        <v>53.2</v>
      </c>
      <c r="F127" s="44">
        <v>34</v>
      </c>
      <c r="G127" s="45">
        <v>34</v>
      </c>
      <c r="H127" s="45">
        <v>37</v>
      </c>
      <c r="I127" s="45">
        <v>37.200000000000003</v>
      </c>
      <c r="J127" s="45">
        <v>37</v>
      </c>
    </row>
    <row r="128" spans="1:10" ht="16.5" thickBot="1" x14ac:dyDescent="0.3">
      <c r="A128" s="70"/>
      <c r="B128" s="68" t="s">
        <v>144</v>
      </c>
      <c r="C128" s="69">
        <v>637005</v>
      </c>
      <c r="D128" s="70"/>
      <c r="E128" s="71">
        <v>3312</v>
      </c>
      <c r="F128" s="72"/>
      <c r="G128" s="73"/>
      <c r="H128" s="73"/>
      <c r="I128" s="73"/>
      <c r="J128" s="73"/>
    </row>
    <row r="129" spans="1:10" ht="16.5" thickBot="1" x14ac:dyDescent="0.3">
      <c r="A129" s="169" t="s">
        <v>145</v>
      </c>
      <c r="B129" s="170"/>
      <c r="C129" s="170"/>
      <c r="D129" s="171"/>
      <c r="E129" s="172">
        <f t="shared" ref="E129:J129" si="4">SUM(E123:E128)</f>
        <v>3733.15</v>
      </c>
      <c r="F129" s="79">
        <f t="shared" si="4"/>
        <v>405</v>
      </c>
      <c r="G129" s="173">
        <f t="shared" si="4"/>
        <v>404.59000000000003</v>
      </c>
      <c r="H129" s="173">
        <f t="shared" si="4"/>
        <v>409</v>
      </c>
      <c r="I129" s="173">
        <f t="shared" si="4"/>
        <v>408.78</v>
      </c>
      <c r="J129" s="173">
        <f t="shared" si="4"/>
        <v>409</v>
      </c>
    </row>
    <row r="130" spans="1:10" ht="16.5" thickBot="1" x14ac:dyDescent="0.3">
      <c r="A130" s="174" t="s">
        <v>146</v>
      </c>
      <c r="B130" s="175"/>
      <c r="C130" s="175"/>
      <c r="D130" s="175"/>
      <c r="E130" s="175"/>
      <c r="F130" s="175"/>
      <c r="G130" s="175"/>
      <c r="H130" s="175"/>
      <c r="I130" s="175"/>
      <c r="J130" s="176"/>
    </row>
    <row r="131" spans="1:10" ht="16.5" thickBot="1" x14ac:dyDescent="0.3">
      <c r="A131" s="177"/>
      <c r="B131" s="177" t="s">
        <v>147</v>
      </c>
      <c r="C131" s="177" t="s">
        <v>148</v>
      </c>
      <c r="D131" s="177"/>
      <c r="E131" s="178">
        <v>412.66</v>
      </c>
      <c r="F131" s="179">
        <v>500</v>
      </c>
      <c r="G131" s="179">
        <v>492.84</v>
      </c>
      <c r="H131" s="180">
        <v>1500</v>
      </c>
      <c r="I131" s="180">
        <v>1409.44</v>
      </c>
      <c r="J131" s="180">
        <v>1500</v>
      </c>
    </row>
    <row r="132" spans="1:10" ht="16.5" thickBot="1" x14ac:dyDescent="0.3">
      <c r="A132" s="169" t="s">
        <v>145</v>
      </c>
      <c r="B132" s="170"/>
      <c r="C132" s="170"/>
      <c r="D132" s="171"/>
      <c r="E132" s="160">
        <f>E131</f>
        <v>412.66</v>
      </c>
      <c r="F132" s="79">
        <f>F131</f>
        <v>500</v>
      </c>
      <c r="G132" s="112">
        <f>SUM(G131)</f>
        <v>492.84</v>
      </c>
      <c r="H132" s="181">
        <f>SUM(H131)</f>
        <v>1500</v>
      </c>
      <c r="I132" s="181">
        <f>SUM(I131)</f>
        <v>1409.44</v>
      </c>
      <c r="J132" s="181">
        <f>SUM(J131)</f>
        <v>1500</v>
      </c>
    </row>
    <row r="133" spans="1:10" ht="16.5" thickBot="1" x14ac:dyDescent="0.3">
      <c r="A133" s="182"/>
      <c r="B133" s="183"/>
      <c r="C133" s="183"/>
      <c r="D133" s="183"/>
      <c r="E133" s="184"/>
      <c r="F133" s="185"/>
      <c r="G133" s="186"/>
      <c r="H133" s="187"/>
      <c r="I133" s="188"/>
      <c r="J133" s="189"/>
    </row>
    <row r="134" spans="1:10" ht="16.5" thickBot="1" x14ac:dyDescent="0.3">
      <c r="A134" s="30" t="s">
        <v>149</v>
      </c>
      <c r="B134" s="14"/>
      <c r="C134" s="14"/>
      <c r="D134" s="14"/>
      <c r="E134" s="14"/>
      <c r="F134" s="14"/>
      <c r="G134" s="14"/>
      <c r="H134" s="14"/>
      <c r="I134" s="14"/>
      <c r="J134" s="31"/>
    </row>
    <row r="135" spans="1:10" ht="16.5" thickBot="1" x14ac:dyDescent="0.3">
      <c r="A135" s="177"/>
      <c r="B135" s="177" t="s">
        <v>150</v>
      </c>
      <c r="C135" s="190">
        <v>633006</v>
      </c>
      <c r="D135" s="177"/>
      <c r="E135" s="178">
        <v>1400</v>
      </c>
      <c r="F135" s="179">
        <v>1400</v>
      </c>
      <c r="G135" s="179">
        <v>1400</v>
      </c>
      <c r="H135" s="180">
        <v>0</v>
      </c>
      <c r="I135" s="179">
        <v>1400</v>
      </c>
      <c r="J135" s="179">
        <v>1400</v>
      </c>
    </row>
    <row r="136" spans="1:10" ht="16.5" thickBot="1" x14ac:dyDescent="0.3">
      <c r="A136" s="169" t="s">
        <v>145</v>
      </c>
      <c r="B136" s="170"/>
      <c r="C136" s="170"/>
      <c r="D136" s="171"/>
      <c r="E136" s="184">
        <f>SUM(E135)</f>
        <v>1400</v>
      </c>
      <c r="F136" s="185">
        <f>SUM(F135)</f>
        <v>1400</v>
      </c>
      <c r="G136" s="185">
        <f>SUM(G135)</f>
        <v>1400</v>
      </c>
      <c r="H136" s="187">
        <v>0</v>
      </c>
      <c r="I136" s="185">
        <f>SUM(I135)</f>
        <v>1400</v>
      </c>
      <c r="J136" s="191">
        <f>SUM(J135)</f>
        <v>1400</v>
      </c>
    </row>
    <row r="137" spans="1:10" ht="16.5" thickBot="1" x14ac:dyDescent="0.3">
      <c r="A137" s="89" t="s">
        <v>151</v>
      </c>
      <c r="B137" s="90"/>
      <c r="C137" s="90"/>
      <c r="D137" s="90"/>
      <c r="E137" s="90"/>
      <c r="F137" s="90"/>
      <c r="G137" s="90"/>
      <c r="H137" s="90"/>
      <c r="I137" s="90"/>
      <c r="J137" s="91"/>
    </row>
    <row r="138" spans="1:10" ht="15.75" x14ac:dyDescent="0.25">
      <c r="A138" s="35"/>
      <c r="B138" s="144" t="s">
        <v>152</v>
      </c>
      <c r="C138" s="192">
        <v>635006</v>
      </c>
      <c r="D138" s="193"/>
      <c r="E138" s="36">
        <v>3000</v>
      </c>
      <c r="F138" s="37"/>
      <c r="G138" s="194"/>
      <c r="H138" s="38"/>
      <c r="I138" s="195"/>
      <c r="J138" s="195"/>
    </row>
    <row r="139" spans="1:10" ht="16.5" thickBot="1" x14ac:dyDescent="0.3">
      <c r="A139" s="42"/>
      <c r="B139" s="118" t="s">
        <v>153</v>
      </c>
      <c r="C139" s="119">
        <v>635006</v>
      </c>
      <c r="D139" s="120">
        <v>1</v>
      </c>
      <c r="E139" s="196"/>
      <c r="F139" s="72"/>
      <c r="G139" s="197"/>
      <c r="H139" s="73"/>
      <c r="I139" s="74"/>
      <c r="J139" s="74"/>
    </row>
    <row r="140" spans="1:10" ht="16.5" thickBot="1" x14ac:dyDescent="0.3">
      <c r="A140" s="169" t="s">
        <v>145</v>
      </c>
      <c r="B140" s="170"/>
      <c r="C140" s="170"/>
      <c r="D140" s="170"/>
      <c r="E140" s="198">
        <f>E138</f>
        <v>3000</v>
      </c>
      <c r="F140" s="79"/>
      <c r="G140" s="79"/>
      <c r="H140" s="173">
        <f>SUM(H138:H139)</f>
        <v>0</v>
      </c>
      <c r="I140" s="199">
        <f>SUM(I138:I139)</f>
        <v>0</v>
      </c>
      <c r="J140" s="200"/>
    </row>
    <row r="141" spans="1:10" ht="16.5" thickBot="1" x14ac:dyDescent="0.3">
      <c r="A141" s="89" t="s">
        <v>154</v>
      </c>
      <c r="B141" s="90"/>
      <c r="C141" s="90"/>
      <c r="D141" s="90"/>
      <c r="E141" s="90"/>
      <c r="F141" s="90"/>
      <c r="G141" s="90"/>
      <c r="H141" s="90"/>
      <c r="I141" s="90"/>
      <c r="J141" s="91"/>
    </row>
    <row r="142" spans="1:10" ht="16.5" thickBot="1" x14ac:dyDescent="0.3">
      <c r="A142" s="177"/>
      <c r="B142" s="177" t="s">
        <v>155</v>
      </c>
      <c r="C142" s="177">
        <v>611</v>
      </c>
      <c r="D142" s="177"/>
      <c r="E142" s="201">
        <v>103.54</v>
      </c>
      <c r="F142" s="179">
        <v>100</v>
      </c>
      <c r="G142" s="202">
        <v>98.12</v>
      </c>
      <c r="H142" s="203">
        <v>103</v>
      </c>
      <c r="I142" s="203"/>
      <c r="J142" s="203">
        <v>103</v>
      </c>
    </row>
    <row r="143" spans="1:10" ht="16.5" thickBot="1" x14ac:dyDescent="0.3">
      <c r="A143" s="169" t="s">
        <v>145</v>
      </c>
      <c r="B143" s="170"/>
      <c r="C143" s="170"/>
      <c r="D143" s="170"/>
      <c r="E143" s="204">
        <f t="shared" ref="E143:J143" si="5">SUM(E142)</f>
        <v>103.54</v>
      </c>
      <c r="F143" s="79">
        <f t="shared" si="5"/>
        <v>100</v>
      </c>
      <c r="G143" s="142">
        <f t="shared" si="5"/>
        <v>98.12</v>
      </c>
      <c r="H143" s="205">
        <f t="shared" si="5"/>
        <v>103</v>
      </c>
      <c r="I143" s="205">
        <f t="shared" si="5"/>
        <v>0</v>
      </c>
      <c r="J143" s="206">
        <f t="shared" si="5"/>
        <v>103</v>
      </c>
    </row>
    <row r="144" spans="1:10" ht="16.5" thickBot="1" x14ac:dyDescent="0.3">
      <c r="A144" s="89" t="s">
        <v>156</v>
      </c>
      <c r="B144" s="90"/>
      <c r="C144" s="90"/>
      <c r="D144" s="90"/>
      <c r="E144" s="207"/>
      <c r="F144" s="207"/>
      <c r="G144" s="207"/>
      <c r="H144" s="207"/>
      <c r="I144" s="207"/>
      <c r="J144" s="208"/>
    </row>
    <row r="145" spans="1:10" ht="16.5" thickBot="1" x14ac:dyDescent="0.3">
      <c r="A145" s="177"/>
      <c r="B145" s="209" t="s">
        <v>157</v>
      </c>
      <c r="C145" s="190">
        <v>641006</v>
      </c>
      <c r="D145" s="177"/>
      <c r="E145" s="201"/>
      <c r="F145" s="179"/>
      <c r="G145" s="210"/>
      <c r="H145" s="203">
        <v>0</v>
      </c>
      <c r="I145" s="210"/>
      <c r="J145" s="210"/>
    </row>
    <row r="146" spans="1:10" ht="16.5" thickBot="1" x14ac:dyDescent="0.3">
      <c r="A146" s="89" t="s">
        <v>158</v>
      </c>
      <c r="B146" s="90"/>
      <c r="C146" s="90"/>
      <c r="D146" s="90"/>
      <c r="E146" s="90"/>
      <c r="F146" s="90"/>
      <c r="G146" s="90"/>
      <c r="H146" s="90"/>
      <c r="I146" s="90"/>
      <c r="J146" s="91"/>
    </row>
    <row r="147" spans="1:10" ht="16.5" thickBot="1" x14ac:dyDescent="0.3">
      <c r="A147" s="177"/>
      <c r="B147" s="209" t="s">
        <v>159</v>
      </c>
      <c r="C147" s="190">
        <v>633006</v>
      </c>
      <c r="D147" s="177"/>
      <c r="E147" s="201"/>
      <c r="F147" s="179"/>
      <c r="G147" s="210"/>
      <c r="H147" s="210">
        <v>0</v>
      </c>
      <c r="I147" s="210"/>
      <c r="J147" s="210"/>
    </row>
    <row r="148" spans="1:10" ht="16.5" thickBot="1" x14ac:dyDescent="0.3">
      <c r="A148" s="30" t="s">
        <v>160</v>
      </c>
      <c r="B148" s="14"/>
      <c r="C148" s="14"/>
      <c r="D148" s="14"/>
      <c r="E148" s="14"/>
      <c r="F148" s="14"/>
      <c r="G148" s="14"/>
      <c r="H148" s="14"/>
      <c r="I148" s="14"/>
      <c r="J148" s="31"/>
    </row>
    <row r="149" spans="1:10" ht="16.5" thickBot="1" x14ac:dyDescent="0.3">
      <c r="A149" s="177"/>
      <c r="B149" s="209" t="s">
        <v>161</v>
      </c>
      <c r="C149" s="190">
        <v>633016</v>
      </c>
      <c r="D149" s="177"/>
      <c r="E149" s="201">
        <v>800</v>
      </c>
      <c r="F149" s="179"/>
      <c r="G149" s="211"/>
      <c r="H149" s="211">
        <v>0</v>
      </c>
      <c r="I149" s="211"/>
      <c r="J149" s="211"/>
    </row>
    <row r="150" spans="1:10" ht="16.5" thickBot="1" x14ac:dyDescent="0.3">
      <c r="A150" s="169" t="s">
        <v>145</v>
      </c>
      <c r="B150" s="170"/>
      <c r="C150" s="170"/>
      <c r="D150" s="171"/>
      <c r="E150" s="141">
        <f>SUM(E149)</f>
        <v>800</v>
      </c>
      <c r="F150" s="212"/>
      <c r="G150" s="213"/>
      <c r="H150" s="213">
        <f>SUM(H149)</f>
        <v>0</v>
      </c>
      <c r="I150" s="213"/>
      <c r="J150" s="214"/>
    </row>
    <row r="151" spans="1:10" ht="16.5" thickBot="1" x14ac:dyDescent="0.3">
      <c r="A151" s="30" t="s">
        <v>162</v>
      </c>
      <c r="B151" s="14"/>
      <c r="C151" s="14"/>
      <c r="D151" s="14"/>
      <c r="E151" s="14"/>
      <c r="F151" s="14"/>
      <c r="G151" s="14"/>
      <c r="H151" s="14"/>
      <c r="I151" s="14"/>
      <c r="J151" s="31"/>
    </row>
    <row r="152" spans="1:10" ht="15.75" x14ac:dyDescent="0.25">
      <c r="A152" s="35"/>
      <c r="B152" s="35" t="s">
        <v>163</v>
      </c>
      <c r="C152" s="34"/>
      <c r="D152" s="35"/>
      <c r="E152" s="144"/>
      <c r="F152" s="37"/>
      <c r="G152" s="145"/>
      <c r="H152" s="215">
        <v>0</v>
      </c>
      <c r="I152" s="145"/>
      <c r="J152" s="145"/>
    </row>
    <row r="153" spans="1:10" ht="16.5" thickBot="1" x14ac:dyDescent="0.3">
      <c r="A153" s="70"/>
      <c r="B153" s="70" t="s">
        <v>164</v>
      </c>
      <c r="C153" s="69">
        <v>635006</v>
      </c>
      <c r="D153" s="70"/>
      <c r="E153" s="157"/>
      <c r="F153" s="72"/>
      <c r="G153" s="159"/>
      <c r="H153" s="165">
        <f>SUM(H152)</f>
        <v>0</v>
      </c>
      <c r="I153" s="159"/>
      <c r="J153" s="159"/>
    </row>
    <row r="154" spans="1:10" ht="16.5" thickBot="1" x14ac:dyDescent="0.3">
      <c r="A154" s="89" t="s">
        <v>165</v>
      </c>
      <c r="B154" s="90"/>
      <c r="C154" s="90"/>
      <c r="D154" s="90"/>
      <c r="E154" s="90"/>
      <c r="F154" s="90"/>
      <c r="G154" s="90"/>
      <c r="H154" s="90"/>
      <c r="I154" s="90"/>
      <c r="J154" s="91"/>
    </row>
    <row r="155" spans="1:10" ht="15.75" x14ac:dyDescent="0.25">
      <c r="A155" s="35"/>
      <c r="B155" s="144" t="s">
        <v>166</v>
      </c>
      <c r="C155" s="192">
        <v>633001</v>
      </c>
      <c r="D155" s="193"/>
      <c r="E155" s="115"/>
      <c r="F155" s="37">
        <v>700</v>
      </c>
      <c r="G155" s="37">
        <v>77.7</v>
      </c>
      <c r="H155" s="37">
        <v>500</v>
      </c>
      <c r="I155" s="37">
        <v>320.82</v>
      </c>
      <c r="J155" s="37">
        <v>1200</v>
      </c>
    </row>
    <row r="156" spans="1:10" ht="15.75" x14ac:dyDescent="0.25">
      <c r="A156" s="42"/>
      <c r="B156" s="46" t="s">
        <v>167</v>
      </c>
      <c r="C156" s="41">
        <v>633002</v>
      </c>
      <c r="D156" s="42"/>
      <c r="E156" s="216"/>
      <c r="F156" s="44">
        <v>450</v>
      </c>
      <c r="G156" s="64">
        <v>1770</v>
      </c>
      <c r="H156" s="123"/>
      <c r="I156" s="123"/>
      <c r="J156" s="123"/>
    </row>
    <row r="157" spans="1:10" ht="15.75" x14ac:dyDescent="0.25">
      <c r="A157" s="42"/>
      <c r="B157" s="46" t="s">
        <v>168</v>
      </c>
      <c r="C157" s="41">
        <v>633004</v>
      </c>
      <c r="D157" s="42"/>
      <c r="E157" s="216">
        <v>1542</v>
      </c>
      <c r="F157" s="44">
        <v>120</v>
      </c>
      <c r="G157" s="124"/>
      <c r="H157" s="123"/>
      <c r="I157" s="123"/>
      <c r="J157" s="123"/>
    </row>
    <row r="158" spans="1:10" ht="15.75" x14ac:dyDescent="0.25">
      <c r="A158" s="42"/>
      <c r="B158" s="46" t="s">
        <v>169</v>
      </c>
      <c r="C158" s="41">
        <v>633006</v>
      </c>
      <c r="D158" s="42"/>
      <c r="E158" s="216">
        <v>500</v>
      </c>
      <c r="F158" s="44">
        <v>500</v>
      </c>
      <c r="G158" s="64">
        <v>205.29</v>
      </c>
      <c r="H158" s="123">
        <v>500</v>
      </c>
      <c r="I158" s="123">
        <v>35</v>
      </c>
      <c r="J158" s="123">
        <v>40</v>
      </c>
    </row>
    <row r="159" spans="1:10" ht="15.75" x14ac:dyDescent="0.25">
      <c r="A159" s="42"/>
      <c r="B159" s="46" t="s">
        <v>170</v>
      </c>
      <c r="C159" s="41">
        <v>633009</v>
      </c>
      <c r="D159" s="42"/>
      <c r="E159" s="216"/>
      <c r="F159" s="44">
        <v>900</v>
      </c>
      <c r="G159" s="64">
        <v>1250.6600000000001</v>
      </c>
      <c r="H159" s="123">
        <v>1500</v>
      </c>
      <c r="I159" s="123">
        <v>1536.27</v>
      </c>
      <c r="J159" s="123">
        <v>1655</v>
      </c>
    </row>
    <row r="160" spans="1:10" ht="15.75" x14ac:dyDescent="0.25">
      <c r="A160" s="42"/>
      <c r="B160" s="46" t="s">
        <v>171</v>
      </c>
      <c r="C160" s="41">
        <v>633009</v>
      </c>
      <c r="D160" s="42">
        <v>1</v>
      </c>
      <c r="E160" s="216">
        <v>516</v>
      </c>
      <c r="F160" s="44">
        <v>500</v>
      </c>
      <c r="G160" s="64">
        <v>226.35</v>
      </c>
      <c r="H160" s="123">
        <v>500</v>
      </c>
      <c r="I160" s="123">
        <v>101.9</v>
      </c>
      <c r="J160" s="123">
        <v>105</v>
      </c>
    </row>
    <row r="161" spans="1:10" ht="15.75" x14ac:dyDescent="0.25">
      <c r="A161" s="42"/>
      <c r="B161" s="46" t="s">
        <v>172</v>
      </c>
      <c r="C161" s="41">
        <v>635002</v>
      </c>
      <c r="D161" s="42"/>
      <c r="E161" s="216"/>
      <c r="F161" s="44"/>
      <c r="G161" s="124"/>
      <c r="H161" s="123"/>
      <c r="I161" s="123"/>
      <c r="J161" s="123"/>
    </row>
    <row r="162" spans="1:10" ht="15.75" x14ac:dyDescent="0.25">
      <c r="A162" s="42"/>
      <c r="B162" s="46" t="s">
        <v>173</v>
      </c>
      <c r="C162" s="41">
        <v>635006</v>
      </c>
      <c r="D162" s="42"/>
      <c r="E162" s="216"/>
      <c r="F162" s="44">
        <v>360</v>
      </c>
      <c r="G162" s="124"/>
      <c r="H162" s="123">
        <v>707</v>
      </c>
      <c r="I162" s="123">
        <v>220</v>
      </c>
      <c r="J162" s="123">
        <v>220</v>
      </c>
    </row>
    <row r="163" spans="1:10" ht="15.75" x14ac:dyDescent="0.25">
      <c r="A163" s="42"/>
      <c r="B163" s="46" t="s">
        <v>174</v>
      </c>
      <c r="C163" s="41">
        <v>635006</v>
      </c>
      <c r="D163" s="42"/>
      <c r="E163" s="216">
        <v>100000</v>
      </c>
      <c r="F163" s="44"/>
      <c r="G163" s="124"/>
      <c r="H163" s="123"/>
      <c r="I163" s="123"/>
      <c r="J163" s="123"/>
    </row>
    <row r="164" spans="1:10" ht="16.5" thickBot="1" x14ac:dyDescent="0.3">
      <c r="A164" s="70"/>
      <c r="B164" s="68" t="s">
        <v>175</v>
      </c>
      <c r="C164" s="69">
        <v>635006</v>
      </c>
      <c r="D164" s="70">
        <v>1</v>
      </c>
      <c r="E164" s="217"/>
      <c r="F164" s="72"/>
      <c r="G164" s="165"/>
      <c r="H164" s="197"/>
      <c r="I164" s="197"/>
      <c r="J164" s="197"/>
    </row>
    <row r="165" spans="1:10" ht="16.5" thickBot="1" x14ac:dyDescent="0.3">
      <c r="A165" s="169" t="s">
        <v>145</v>
      </c>
      <c r="B165" s="170"/>
      <c r="C165" s="170"/>
      <c r="D165" s="171"/>
      <c r="E165" s="160">
        <f t="shared" ref="E165:J165" si="6">SUM(E155:E164)</f>
        <v>102558</v>
      </c>
      <c r="F165" s="79">
        <f t="shared" si="6"/>
        <v>3530</v>
      </c>
      <c r="G165" s="79">
        <f t="shared" si="6"/>
        <v>3530.0000000000005</v>
      </c>
      <c r="H165" s="79">
        <f t="shared" si="6"/>
        <v>3707</v>
      </c>
      <c r="I165" s="79">
        <f t="shared" si="6"/>
        <v>2213.9899999999998</v>
      </c>
      <c r="J165" s="79">
        <f t="shared" si="6"/>
        <v>3220</v>
      </c>
    </row>
    <row r="166" spans="1:10" ht="15.75" x14ac:dyDescent="0.25">
      <c r="A166" s="35"/>
      <c r="B166" s="144" t="s">
        <v>176</v>
      </c>
      <c r="C166" s="192">
        <v>635006</v>
      </c>
      <c r="D166" s="193"/>
      <c r="E166" s="115"/>
      <c r="F166" s="37"/>
      <c r="G166" s="218"/>
      <c r="H166" s="218"/>
      <c r="I166" s="218"/>
      <c r="J166" s="218"/>
    </row>
    <row r="167" spans="1:10" ht="16.5" thickBot="1" x14ac:dyDescent="0.3">
      <c r="A167" s="70"/>
      <c r="B167" s="219" t="s">
        <v>177</v>
      </c>
      <c r="C167" s="220">
        <v>635006</v>
      </c>
      <c r="D167" s="221">
        <v>2</v>
      </c>
      <c r="E167" s="157"/>
      <c r="F167" s="72"/>
      <c r="G167" s="222"/>
      <c r="H167" s="222"/>
      <c r="I167" s="222"/>
      <c r="J167" s="222"/>
    </row>
    <row r="168" spans="1:10" ht="16.5" thickBot="1" x14ac:dyDescent="0.3">
      <c r="A168" s="89" t="s">
        <v>178</v>
      </c>
      <c r="B168" s="90"/>
      <c r="C168" s="90"/>
      <c r="D168" s="90"/>
      <c r="E168" s="90"/>
      <c r="F168" s="90"/>
      <c r="G168" s="90"/>
      <c r="H168" s="90"/>
      <c r="I168" s="90"/>
      <c r="J168" s="91"/>
    </row>
    <row r="169" spans="1:10" ht="15.75" x14ac:dyDescent="0.25">
      <c r="A169" s="35"/>
      <c r="B169" s="114" t="s">
        <v>179</v>
      </c>
      <c r="C169" s="34">
        <v>642026</v>
      </c>
      <c r="D169" s="35"/>
      <c r="E169" s="36"/>
      <c r="F169" s="37"/>
      <c r="G169" s="223"/>
      <c r="H169" s="195"/>
      <c r="I169" s="195"/>
      <c r="J169" s="195"/>
    </row>
    <row r="170" spans="1:10" ht="15.75" x14ac:dyDescent="0.25">
      <c r="A170" s="42"/>
      <c r="B170" s="46" t="s">
        <v>180</v>
      </c>
      <c r="C170" s="42">
        <v>611</v>
      </c>
      <c r="D170" s="42"/>
      <c r="E170" s="43">
        <v>38079.230000000003</v>
      </c>
      <c r="F170" s="44">
        <v>35154</v>
      </c>
      <c r="G170" s="45">
        <v>40214.49</v>
      </c>
      <c r="H170" s="45">
        <v>36582</v>
      </c>
      <c r="I170" s="45">
        <v>37984.99</v>
      </c>
      <c r="J170" s="45">
        <v>38000</v>
      </c>
    </row>
    <row r="171" spans="1:10" ht="15.75" x14ac:dyDescent="0.25">
      <c r="A171" s="42"/>
      <c r="B171" s="46" t="s">
        <v>181</v>
      </c>
      <c r="C171" s="41">
        <v>612001</v>
      </c>
      <c r="D171" s="42"/>
      <c r="E171" s="43">
        <v>298.64</v>
      </c>
      <c r="F171" s="44">
        <v>490</v>
      </c>
      <c r="G171" s="45">
        <v>418.54</v>
      </c>
      <c r="H171" s="45">
        <v>580</v>
      </c>
      <c r="I171" s="45">
        <v>430.85</v>
      </c>
      <c r="J171" s="45">
        <v>580</v>
      </c>
    </row>
    <row r="172" spans="1:10" ht="15.75" x14ac:dyDescent="0.25">
      <c r="A172" s="42"/>
      <c r="B172" s="46" t="s">
        <v>182</v>
      </c>
      <c r="C172" s="41">
        <v>612002</v>
      </c>
      <c r="D172" s="42"/>
      <c r="E172" s="43">
        <v>1289.2</v>
      </c>
      <c r="F172" s="44">
        <v>1800</v>
      </c>
      <c r="G172" s="45">
        <v>1722.74</v>
      </c>
      <c r="H172" s="45">
        <v>2000</v>
      </c>
      <c r="I172" s="45">
        <v>1474.03</v>
      </c>
      <c r="J172" s="45">
        <v>2000</v>
      </c>
    </row>
    <row r="173" spans="1:10" ht="15.75" x14ac:dyDescent="0.25">
      <c r="A173" s="42"/>
      <c r="B173" s="46" t="s">
        <v>183</v>
      </c>
      <c r="C173" s="41">
        <v>612002</v>
      </c>
      <c r="D173" s="42">
        <v>1</v>
      </c>
      <c r="E173" s="43">
        <v>248.76</v>
      </c>
      <c r="F173" s="44">
        <v>300</v>
      </c>
      <c r="G173" s="45">
        <v>267.12</v>
      </c>
      <c r="H173" s="45">
        <v>360</v>
      </c>
      <c r="I173" s="45">
        <v>221.11</v>
      </c>
      <c r="J173" s="45">
        <v>360</v>
      </c>
    </row>
    <row r="174" spans="1:10" ht="15.75" x14ac:dyDescent="0.25">
      <c r="A174" s="42"/>
      <c r="B174" s="46" t="s">
        <v>184</v>
      </c>
      <c r="C174" s="41">
        <v>612002</v>
      </c>
      <c r="D174" s="42">
        <v>2</v>
      </c>
      <c r="E174" s="43">
        <v>1151.05</v>
      </c>
      <c r="F174" s="44">
        <v>1500</v>
      </c>
      <c r="G174" s="45">
        <v>781.62</v>
      </c>
      <c r="H174" s="45"/>
      <c r="I174" s="45"/>
      <c r="J174" s="45"/>
    </row>
    <row r="175" spans="1:10" ht="15.75" x14ac:dyDescent="0.25">
      <c r="A175" s="42"/>
      <c r="B175" s="46" t="s">
        <v>185</v>
      </c>
      <c r="C175" s="41">
        <v>612002</v>
      </c>
      <c r="D175" s="42">
        <v>3</v>
      </c>
      <c r="E175" s="43">
        <v>2210.5100000000002</v>
      </c>
      <c r="F175" s="44">
        <v>4000</v>
      </c>
      <c r="G175" s="45">
        <v>3238.33</v>
      </c>
      <c r="H175" s="64">
        <v>4420</v>
      </c>
      <c r="I175" s="64">
        <v>3645.12</v>
      </c>
      <c r="J175" s="64">
        <v>4420</v>
      </c>
    </row>
    <row r="176" spans="1:10" ht="15.75" x14ac:dyDescent="0.25">
      <c r="A176" s="42"/>
      <c r="B176" s="46" t="s">
        <v>186</v>
      </c>
      <c r="C176" s="41">
        <v>612002</v>
      </c>
      <c r="D176" s="42">
        <v>4</v>
      </c>
      <c r="E176" s="43"/>
      <c r="F176" s="44">
        <v>30</v>
      </c>
      <c r="G176" s="45">
        <v>57.37</v>
      </c>
      <c r="H176" s="45">
        <v>95</v>
      </c>
      <c r="I176" s="45">
        <v>46.42</v>
      </c>
      <c r="J176" s="45">
        <v>95</v>
      </c>
    </row>
    <row r="177" spans="1:10" ht="15.75" x14ac:dyDescent="0.25">
      <c r="A177" s="42"/>
      <c r="B177" s="46" t="s">
        <v>187</v>
      </c>
      <c r="C177" s="41">
        <v>612002</v>
      </c>
      <c r="D177" s="42">
        <v>5</v>
      </c>
      <c r="E177" s="43"/>
      <c r="F177" s="44"/>
      <c r="G177" s="45"/>
      <c r="H177" s="45">
        <v>580</v>
      </c>
      <c r="I177" s="45">
        <v>1187.3599999999999</v>
      </c>
      <c r="J177" s="45">
        <v>1446</v>
      </c>
    </row>
    <row r="178" spans="1:10" ht="15.75" x14ac:dyDescent="0.25">
      <c r="A178" s="42"/>
      <c r="B178" s="46" t="s">
        <v>188</v>
      </c>
      <c r="C178" s="41">
        <v>614</v>
      </c>
      <c r="D178" s="42"/>
      <c r="E178" s="43">
        <v>1982.4</v>
      </c>
      <c r="F178" s="44"/>
      <c r="G178" s="45">
        <v>1900</v>
      </c>
      <c r="H178" s="45">
        <v>1900</v>
      </c>
      <c r="I178" s="45"/>
      <c r="J178" s="45">
        <v>1900</v>
      </c>
    </row>
    <row r="179" spans="1:10" ht="15.75" x14ac:dyDescent="0.25">
      <c r="A179" s="42"/>
      <c r="B179" s="46" t="s">
        <v>189</v>
      </c>
      <c r="C179" s="41">
        <v>614</v>
      </c>
      <c r="D179" s="42">
        <v>1</v>
      </c>
      <c r="E179" s="43">
        <v>450</v>
      </c>
      <c r="F179" s="44">
        <v>450</v>
      </c>
      <c r="G179" s="45">
        <v>450</v>
      </c>
      <c r="H179" s="45">
        <v>450</v>
      </c>
      <c r="I179" s="45"/>
      <c r="J179" s="45">
        <v>450</v>
      </c>
    </row>
    <row r="180" spans="1:10" ht="15.75" x14ac:dyDescent="0.25">
      <c r="A180" s="42"/>
      <c r="B180" s="46" t="s">
        <v>190</v>
      </c>
      <c r="C180" s="42" t="s">
        <v>191</v>
      </c>
      <c r="D180" s="42"/>
      <c r="E180" s="43">
        <v>15625.87</v>
      </c>
      <c r="F180" s="44">
        <v>14500</v>
      </c>
      <c r="G180" s="45">
        <v>16300.87</v>
      </c>
      <c r="H180" s="45">
        <v>17845</v>
      </c>
      <c r="I180" s="45">
        <v>15064.6</v>
      </c>
      <c r="J180" s="45">
        <v>18500</v>
      </c>
    </row>
    <row r="181" spans="1:10" ht="15.75" x14ac:dyDescent="0.25">
      <c r="A181" s="42"/>
      <c r="B181" s="46" t="s">
        <v>192</v>
      </c>
      <c r="C181" s="41">
        <v>631001</v>
      </c>
      <c r="D181" s="42"/>
      <c r="E181" s="43"/>
      <c r="F181" s="44"/>
      <c r="G181" s="45"/>
      <c r="H181" s="45"/>
      <c r="I181" s="45"/>
      <c r="J181" s="224"/>
    </row>
    <row r="182" spans="1:10" ht="15.75" x14ac:dyDescent="0.25">
      <c r="A182" s="42"/>
      <c r="B182" s="46" t="s">
        <v>193</v>
      </c>
      <c r="C182" s="41">
        <v>632001</v>
      </c>
      <c r="D182" s="42"/>
      <c r="E182" s="43">
        <v>941.77</v>
      </c>
      <c r="F182" s="44">
        <v>1000</v>
      </c>
      <c r="G182" s="45">
        <v>524.80999999999995</v>
      </c>
      <c r="H182" s="45"/>
      <c r="I182" s="45">
        <v>-2.04</v>
      </c>
      <c r="J182" s="224"/>
    </row>
    <row r="183" spans="1:10" ht="15.75" x14ac:dyDescent="0.25">
      <c r="A183" s="42"/>
      <c r="B183" s="46" t="s">
        <v>194</v>
      </c>
      <c r="C183" s="41">
        <v>632001</v>
      </c>
      <c r="D183" s="42">
        <v>1</v>
      </c>
      <c r="E183" s="43">
        <v>2512</v>
      </c>
      <c r="F183" s="44">
        <v>2800</v>
      </c>
      <c r="G183" s="45"/>
      <c r="H183" s="45"/>
      <c r="I183" s="45"/>
      <c r="J183" s="224"/>
    </row>
    <row r="184" spans="1:10" ht="15.75" x14ac:dyDescent="0.25">
      <c r="A184" s="42"/>
      <c r="B184" s="46" t="s">
        <v>195</v>
      </c>
      <c r="C184" s="41">
        <v>632001</v>
      </c>
      <c r="D184" s="42">
        <v>2</v>
      </c>
      <c r="E184" s="43">
        <v>300</v>
      </c>
      <c r="F184" s="44">
        <v>200</v>
      </c>
      <c r="G184" s="45">
        <v>200</v>
      </c>
      <c r="H184" s="45">
        <v>200</v>
      </c>
      <c r="I184" s="45"/>
      <c r="J184" s="45">
        <v>200</v>
      </c>
    </row>
    <row r="185" spans="1:10" ht="15.75" x14ac:dyDescent="0.25">
      <c r="A185" s="42"/>
      <c r="B185" s="46" t="s">
        <v>196</v>
      </c>
      <c r="C185" s="41">
        <v>632001</v>
      </c>
      <c r="D185" s="42">
        <v>3</v>
      </c>
      <c r="E185" s="43">
        <v>159</v>
      </c>
      <c r="F185" s="44">
        <v>78</v>
      </c>
      <c r="G185" s="45">
        <v>78</v>
      </c>
      <c r="H185" s="45">
        <v>78</v>
      </c>
      <c r="I185" s="45"/>
      <c r="J185" s="45">
        <v>100</v>
      </c>
    </row>
    <row r="186" spans="1:10" ht="15.75" x14ac:dyDescent="0.25">
      <c r="A186" s="42"/>
      <c r="B186" s="46" t="s">
        <v>197</v>
      </c>
      <c r="C186" s="41">
        <v>632002</v>
      </c>
      <c r="D186" s="42"/>
      <c r="E186" s="43">
        <v>119.04</v>
      </c>
      <c r="F186" s="44">
        <v>120</v>
      </c>
      <c r="G186" s="45">
        <v>293.17</v>
      </c>
      <c r="H186" s="45">
        <v>300</v>
      </c>
      <c r="I186" s="45">
        <v>-65.12</v>
      </c>
      <c r="J186" s="45">
        <v>300</v>
      </c>
    </row>
    <row r="187" spans="1:10" ht="15.75" x14ac:dyDescent="0.25">
      <c r="A187" s="42"/>
      <c r="B187" s="46" t="s">
        <v>198</v>
      </c>
      <c r="C187" s="41">
        <v>632003</v>
      </c>
      <c r="D187" s="42"/>
      <c r="E187" s="43">
        <v>246.96</v>
      </c>
      <c r="F187" s="44">
        <v>250</v>
      </c>
      <c r="G187" s="45">
        <v>299.35000000000002</v>
      </c>
      <c r="H187" s="45">
        <v>300</v>
      </c>
      <c r="I187" s="45">
        <v>336.47</v>
      </c>
      <c r="J187" s="45">
        <v>400</v>
      </c>
    </row>
    <row r="188" spans="1:10" ht="15.75" x14ac:dyDescent="0.25">
      <c r="A188" s="42"/>
      <c r="B188" s="46" t="s">
        <v>199</v>
      </c>
      <c r="C188" s="41">
        <v>632003</v>
      </c>
      <c r="D188" s="42">
        <v>1</v>
      </c>
      <c r="E188" s="43">
        <v>25.25</v>
      </c>
      <c r="F188" s="44">
        <v>25</v>
      </c>
      <c r="G188" s="45">
        <v>24.9</v>
      </c>
      <c r="H188" s="45">
        <v>25</v>
      </c>
      <c r="I188" s="45">
        <v>3.9</v>
      </c>
      <c r="J188" s="45">
        <v>25</v>
      </c>
    </row>
    <row r="189" spans="1:10" ht="15.75" x14ac:dyDescent="0.25">
      <c r="A189" s="42"/>
      <c r="B189" s="46" t="s">
        <v>200</v>
      </c>
      <c r="C189" s="41">
        <v>633001</v>
      </c>
      <c r="D189" s="42"/>
      <c r="E189" s="43">
        <v>966.4</v>
      </c>
      <c r="F189" s="44"/>
      <c r="G189" s="45">
        <v>30</v>
      </c>
      <c r="H189" s="45"/>
      <c r="I189" s="45"/>
      <c r="J189" s="45"/>
    </row>
    <row r="190" spans="1:10" ht="15.75" x14ac:dyDescent="0.25">
      <c r="A190" s="42"/>
      <c r="B190" s="46" t="s">
        <v>201</v>
      </c>
      <c r="C190" s="41">
        <v>633004</v>
      </c>
      <c r="D190" s="42"/>
      <c r="E190" s="43">
        <v>58.8</v>
      </c>
      <c r="F190" s="44"/>
      <c r="G190" s="45"/>
      <c r="H190" s="66"/>
      <c r="I190" s="66"/>
      <c r="J190" s="65">
        <v>2000</v>
      </c>
    </row>
    <row r="191" spans="1:10" ht="15.75" x14ac:dyDescent="0.25">
      <c r="A191" s="42"/>
      <c r="B191" s="46" t="s">
        <v>202</v>
      </c>
      <c r="C191" s="41">
        <v>633004</v>
      </c>
      <c r="D191" s="42">
        <v>1</v>
      </c>
      <c r="E191" s="43"/>
      <c r="F191" s="44"/>
      <c r="G191" s="45"/>
      <c r="H191" s="66"/>
      <c r="I191" s="66"/>
      <c r="J191" s="66"/>
    </row>
    <row r="192" spans="1:10" ht="15.75" x14ac:dyDescent="0.25">
      <c r="A192" s="42"/>
      <c r="B192" s="46" t="s">
        <v>203</v>
      </c>
      <c r="C192" s="41">
        <v>633006</v>
      </c>
      <c r="D192" s="46"/>
      <c r="E192" s="46">
        <v>130.54</v>
      </c>
      <c r="F192" s="44">
        <v>200</v>
      </c>
      <c r="G192" s="45">
        <v>146.63999999999999</v>
      </c>
      <c r="H192" s="45">
        <v>170</v>
      </c>
      <c r="I192" s="45">
        <v>168.37</v>
      </c>
      <c r="J192" s="45">
        <v>200</v>
      </c>
    </row>
    <row r="193" spans="1:10" ht="15.75" x14ac:dyDescent="0.25">
      <c r="A193" s="42"/>
      <c r="B193" s="46" t="s">
        <v>204</v>
      </c>
      <c r="C193" s="41">
        <v>633006</v>
      </c>
      <c r="D193" s="42">
        <v>1</v>
      </c>
      <c r="E193" s="43">
        <v>147.08000000000001</v>
      </c>
      <c r="F193" s="44">
        <v>150</v>
      </c>
      <c r="G193" s="45">
        <v>105.42</v>
      </c>
      <c r="H193" s="45">
        <v>110</v>
      </c>
      <c r="I193" s="45">
        <v>89.43</v>
      </c>
      <c r="J193" s="45">
        <v>110</v>
      </c>
    </row>
    <row r="194" spans="1:10" ht="15.75" x14ac:dyDescent="0.25">
      <c r="A194" s="42"/>
      <c r="B194" s="46" t="s">
        <v>205</v>
      </c>
      <c r="C194" s="41">
        <v>633006</v>
      </c>
      <c r="D194" s="42">
        <v>2</v>
      </c>
      <c r="E194" s="43"/>
      <c r="F194" s="44">
        <v>200</v>
      </c>
      <c r="G194" s="45">
        <v>29.99</v>
      </c>
      <c r="H194" s="45">
        <v>50</v>
      </c>
      <c r="I194" s="45">
        <v>29.99</v>
      </c>
      <c r="J194" s="45">
        <v>50</v>
      </c>
    </row>
    <row r="195" spans="1:10" ht="15.75" x14ac:dyDescent="0.25">
      <c r="A195" s="42"/>
      <c r="B195" s="46" t="s">
        <v>206</v>
      </c>
      <c r="C195" s="41">
        <v>633006</v>
      </c>
      <c r="D195" s="42">
        <v>4</v>
      </c>
      <c r="E195" s="43">
        <v>137.47</v>
      </c>
      <c r="F195" s="44">
        <v>140</v>
      </c>
      <c r="G195" s="45">
        <v>138</v>
      </c>
      <c r="H195" s="45">
        <v>140</v>
      </c>
      <c r="I195" s="45">
        <v>82.5</v>
      </c>
      <c r="J195" s="45">
        <v>140</v>
      </c>
    </row>
    <row r="196" spans="1:10" ht="15.75" x14ac:dyDescent="0.25">
      <c r="A196" s="42"/>
      <c r="B196" s="46" t="s">
        <v>207</v>
      </c>
      <c r="C196" s="41">
        <v>633006</v>
      </c>
      <c r="D196" s="42">
        <v>5</v>
      </c>
      <c r="E196" s="43">
        <v>105.16</v>
      </c>
      <c r="F196" s="44"/>
      <c r="G196" s="45"/>
      <c r="H196" s="45"/>
      <c r="I196" s="45">
        <v>60.95</v>
      </c>
      <c r="J196" s="45">
        <v>100</v>
      </c>
    </row>
    <row r="197" spans="1:10" ht="15.75" x14ac:dyDescent="0.25">
      <c r="A197" s="42"/>
      <c r="B197" s="46" t="s">
        <v>208</v>
      </c>
      <c r="C197" s="41">
        <v>633006</v>
      </c>
      <c r="D197" s="42">
        <v>6</v>
      </c>
      <c r="E197" s="43">
        <v>453.56</v>
      </c>
      <c r="F197" s="44">
        <v>300</v>
      </c>
      <c r="G197" s="45">
        <v>82.91</v>
      </c>
      <c r="H197" s="49">
        <v>150</v>
      </c>
      <c r="I197" s="49">
        <v>62.03</v>
      </c>
      <c r="J197" s="49">
        <v>200</v>
      </c>
    </row>
    <row r="198" spans="1:10" ht="15.75" x14ac:dyDescent="0.25">
      <c r="A198" s="42"/>
      <c r="B198" s="46" t="s">
        <v>209</v>
      </c>
      <c r="C198" s="41">
        <v>633006</v>
      </c>
      <c r="D198" s="42">
        <v>9</v>
      </c>
      <c r="E198" s="116">
        <v>230</v>
      </c>
      <c r="F198" s="44">
        <v>187</v>
      </c>
      <c r="G198" s="45">
        <v>187</v>
      </c>
      <c r="H198" s="225">
        <v>168</v>
      </c>
      <c r="I198" s="225"/>
      <c r="J198" s="225">
        <v>184</v>
      </c>
    </row>
    <row r="199" spans="1:10" ht="15.75" x14ac:dyDescent="0.25">
      <c r="A199" s="42"/>
      <c r="B199" s="46" t="s">
        <v>210</v>
      </c>
      <c r="C199" s="41">
        <v>633009</v>
      </c>
      <c r="D199" s="42"/>
      <c r="E199" s="43">
        <v>767.91</v>
      </c>
      <c r="F199" s="44">
        <v>450</v>
      </c>
      <c r="G199" s="45">
        <v>475.49</v>
      </c>
      <c r="H199" s="45">
        <v>450</v>
      </c>
      <c r="I199" s="45">
        <v>366.25</v>
      </c>
      <c r="J199" s="45">
        <v>450</v>
      </c>
    </row>
    <row r="200" spans="1:10" ht="15.75" x14ac:dyDescent="0.25">
      <c r="A200" s="42"/>
      <c r="B200" s="46" t="s">
        <v>211</v>
      </c>
      <c r="C200" s="41">
        <v>633009</v>
      </c>
      <c r="D200" s="42">
        <v>1</v>
      </c>
      <c r="E200" s="43">
        <v>457.4</v>
      </c>
      <c r="F200" s="44">
        <v>350</v>
      </c>
      <c r="G200" s="45">
        <v>309</v>
      </c>
      <c r="H200" s="45">
        <v>350</v>
      </c>
      <c r="I200" s="45">
        <v>65.819999999999993</v>
      </c>
      <c r="J200" s="45">
        <v>350</v>
      </c>
    </row>
    <row r="201" spans="1:10" ht="15.75" x14ac:dyDescent="0.25">
      <c r="A201" s="42"/>
      <c r="B201" s="46" t="s">
        <v>212</v>
      </c>
      <c r="C201" s="41">
        <v>633009</v>
      </c>
      <c r="D201" s="42">
        <v>3</v>
      </c>
      <c r="E201" s="43">
        <v>47</v>
      </c>
      <c r="F201" s="44"/>
      <c r="G201" s="45"/>
      <c r="H201" s="45"/>
      <c r="I201" s="45">
        <v>169</v>
      </c>
      <c r="J201" s="224">
        <v>169</v>
      </c>
    </row>
    <row r="202" spans="1:10" ht="15.75" x14ac:dyDescent="0.25">
      <c r="A202" s="42"/>
      <c r="B202" s="46" t="s">
        <v>213</v>
      </c>
      <c r="C202" s="41">
        <v>633009</v>
      </c>
      <c r="D202" s="42">
        <v>2</v>
      </c>
      <c r="E202" s="43">
        <v>90.46</v>
      </c>
      <c r="F202" s="44">
        <v>100</v>
      </c>
      <c r="G202" s="45"/>
      <c r="H202" s="45">
        <v>100</v>
      </c>
      <c r="I202" s="45">
        <v>105.5</v>
      </c>
      <c r="J202" s="45">
        <v>110</v>
      </c>
    </row>
    <row r="203" spans="1:10" ht="15.75" x14ac:dyDescent="0.25">
      <c r="A203" s="42"/>
      <c r="B203" s="46" t="s">
        <v>214</v>
      </c>
      <c r="C203" s="41">
        <v>633013</v>
      </c>
      <c r="D203" s="42"/>
      <c r="E203" s="43"/>
      <c r="F203" s="44"/>
      <c r="G203" s="45">
        <v>399.8</v>
      </c>
      <c r="H203" s="45">
        <v>400</v>
      </c>
      <c r="I203" s="45"/>
      <c r="J203" s="45">
        <v>400</v>
      </c>
    </row>
    <row r="204" spans="1:10" ht="15.75" x14ac:dyDescent="0.25">
      <c r="A204" s="42"/>
      <c r="B204" s="46" t="s">
        <v>215</v>
      </c>
      <c r="C204" s="41">
        <v>633016</v>
      </c>
      <c r="D204" s="42"/>
      <c r="E204" s="43"/>
      <c r="F204" s="44"/>
      <c r="G204" s="45"/>
      <c r="H204" s="45"/>
      <c r="I204" s="45"/>
      <c r="J204" s="45"/>
    </row>
    <row r="205" spans="1:10" ht="15.75" x14ac:dyDescent="0.25">
      <c r="A205" s="42"/>
      <c r="B205" s="46" t="s">
        <v>216</v>
      </c>
      <c r="C205" s="41">
        <v>635004</v>
      </c>
      <c r="D205" s="42"/>
      <c r="E205" s="43">
        <v>442.2</v>
      </c>
      <c r="F205" s="44">
        <v>100</v>
      </c>
      <c r="G205" s="45">
        <v>14.4</v>
      </c>
      <c r="H205" s="45">
        <v>100</v>
      </c>
      <c r="I205" s="45">
        <v>293.39999999999998</v>
      </c>
      <c r="J205" s="45">
        <v>300</v>
      </c>
    </row>
    <row r="206" spans="1:10" ht="15.75" x14ac:dyDescent="0.25">
      <c r="A206" s="42"/>
      <c r="B206" s="46" t="s">
        <v>217</v>
      </c>
      <c r="C206" s="41">
        <v>635006</v>
      </c>
      <c r="D206" s="42"/>
      <c r="E206" s="43">
        <v>6436.66</v>
      </c>
      <c r="F206" s="44">
        <v>1000</v>
      </c>
      <c r="G206" s="45">
        <v>836.72</v>
      </c>
      <c r="H206" s="45">
        <v>500</v>
      </c>
      <c r="I206" s="45">
        <v>1250.9000000000001</v>
      </c>
      <c r="J206" s="45">
        <v>1300</v>
      </c>
    </row>
    <row r="207" spans="1:10" ht="15.75" x14ac:dyDescent="0.25">
      <c r="A207" s="42"/>
      <c r="B207" s="46" t="s">
        <v>218</v>
      </c>
      <c r="C207" s="41">
        <v>637001</v>
      </c>
      <c r="D207" s="42"/>
      <c r="E207" s="43">
        <v>143</v>
      </c>
      <c r="F207" s="44">
        <v>200</v>
      </c>
      <c r="G207" s="45">
        <v>218</v>
      </c>
      <c r="H207" s="45">
        <v>200</v>
      </c>
      <c r="I207" s="45"/>
      <c r="J207" s="45">
        <v>100</v>
      </c>
    </row>
    <row r="208" spans="1:10" ht="15.75" x14ac:dyDescent="0.25">
      <c r="A208" s="42"/>
      <c r="B208" s="46" t="s">
        <v>219</v>
      </c>
      <c r="C208" s="41"/>
      <c r="D208" s="42"/>
      <c r="E208" s="43"/>
      <c r="F208" s="44"/>
      <c r="G208" s="45"/>
      <c r="H208" s="45"/>
      <c r="I208" s="45"/>
      <c r="J208" s="45"/>
    </row>
    <row r="209" spans="1:10" ht="15.75" x14ac:dyDescent="0.25">
      <c r="A209" s="42"/>
      <c r="B209" s="46" t="s">
        <v>220</v>
      </c>
      <c r="C209" s="41">
        <v>637004</v>
      </c>
      <c r="D209" s="42"/>
      <c r="E209" s="43">
        <v>106.08</v>
      </c>
      <c r="F209" s="44">
        <v>110</v>
      </c>
      <c r="G209" s="45">
        <v>112.32</v>
      </c>
      <c r="H209" s="64">
        <v>125</v>
      </c>
      <c r="I209" s="64">
        <v>123.55</v>
      </c>
      <c r="J209" s="64">
        <v>125</v>
      </c>
    </row>
    <row r="210" spans="1:10" ht="15.75" x14ac:dyDescent="0.25">
      <c r="A210" s="42"/>
      <c r="B210" s="46" t="s">
        <v>221</v>
      </c>
      <c r="C210" s="41"/>
      <c r="D210" s="42"/>
      <c r="E210" s="43"/>
      <c r="F210" s="44"/>
      <c r="G210" s="45"/>
      <c r="H210" s="45"/>
      <c r="I210" s="45">
        <v>30</v>
      </c>
      <c r="J210" s="45">
        <v>30</v>
      </c>
    </row>
    <row r="211" spans="1:10" ht="15.75" x14ac:dyDescent="0.25">
      <c r="A211" s="42"/>
      <c r="B211" s="46" t="s">
        <v>222</v>
      </c>
      <c r="C211" s="41">
        <v>637005</v>
      </c>
      <c r="D211" s="42"/>
      <c r="E211" s="43">
        <v>144.86000000000001</v>
      </c>
      <c r="F211" s="44">
        <v>235</v>
      </c>
      <c r="G211" s="45"/>
      <c r="H211" s="45"/>
      <c r="I211" s="45">
        <v>149.41999999999999</v>
      </c>
      <c r="J211" s="45">
        <v>150</v>
      </c>
    </row>
    <row r="212" spans="1:10" ht="15.75" x14ac:dyDescent="0.25">
      <c r="A212" s="42"/>
      <c r="B212" s="46" t="s">
        <v>223</v>
      </c>
      <c r="C212" s="41">
        <v>637007</v>
      </c>
      <c r="D212" s="42"/>
      <c r="E212" s="116"/>
      <c r="F212" s="44">
        <v>1700</v>
      </c>
      <c r="G212" s="45">
        <v>1700</v>
      </c>
      <c r="H212" s="225"/>
      <c r="I212" s="225"/>
      <c r="J212" s="225"/>
    </row>
    <row r="213" spans="1:10" ht="15.75" x14ac:dyDescent="0.25">
      <c r="A213" s="42"/>
      <c r="B213" s="46" t="s">
        <v>224</v>
      </c>
      <c r="C213" s="41">
        <v>637014</v>
      </c>
      <c r="D213" s="42"/>
      <c r="E213" s="43">
        <v>20.88</v>
      </c>
      <c r="F213" s="44">
        <v>20</v>
      </c>
      <c r="G213" s="45">
        <v>11.04</v>
      </c>
      <c r="H213" s="45">
        <v>15</v>
      </c>
      <c r="I213" s="45">
        <v>4.8</v>
      </c>
      <c r="J213" s="45">
        <v>15</v>
      </c>
    </row>
    <row r="214" spans="1:10" ht="15.75" x14ac:dyDescent="0.25">
      <c r="A214" s="42"/>
      <c r="B214" s="46" t="s">
        <v>225</v>
      </c>
      <c r="C214" s="41">
        <v>637015</v>
      </c>
      <c r="D214" s="42"/>
      <c r="E214" s="43">
        <v>101.58</v>
      </c>
      <c r="F214" s="44">
        <v>100</v>
      </c>
      <c r="G214" s="45">
        <v>104.09</v>
      </c>
      <c r="H214" s="45">
        <v>105</v>
      </c>
      <c r="I214" s="45">
        <v>104.09</v>
      </c>
      <c r="J214" s="45">
        <v>105</v>
      </c>
    </row>
    <row r="215" spans="1:10" ht="15.75" x14ac:dyDescent="0.25">
      <c r="A215" s="42"/>
      <c r="B215" s="46" t="s">
        <v>226</v>
      </c>
      <c r="C215" s="41">
        <v>637016</v>
      </c>
      <c r="D215" s="42"/>
      <c r="E215" s="43">
        <v>357.27</v>
      </c>
      <c r="F215" s="44">
        <v>330</v>
      </c>
      <c r="G215" s="45">
        <v>396.87</v>
      </c>
      <c r="H215" s="45">
        <v>470</v>
      </c>
      <c r="I215" s="45">
        <v>348.82</v>
      </c>
      <c r="J215" s="45">
        <v>470</v>
      </c>
    </row>
    <row r="216" spans="1:10" ht="15.75" x14ac:dyDescent="0.25">
      <c r="A216" s="42"/>
      <c r="B216" s="46" t="s">
        <v>227</v>
      </c>
      <c r="C216" s="41">
        <v>637027</v>
      </c>
      <c r="D216" s="42"/>
      <c r="E216" s="43">
        <v>904.51</v>
      </c>
      <c r="F216" s="44"/>
      <c r="G216" s="45"/>
      <c r="H216" s="45"/>
      <c r="I216" s="45">
        <v>293.75</v>
      </c>
      <c r="J216" s="45">
        <v>400</v>
      </c>
    </row>
    <row r="217" spans="1:10" ht="15.75" x14ac:dyDescent="0.25">
      <c r="A217" s="42"/>
      <c r="B217" s="46" t="s">
        <v>228</v>
      </c>
      <c r="C217" s="41">
        <v>637004</v>
      </c>
      <c r="D217" s="42">
        <v>1</v>
      </c>
      <c r="E217" s="43"/>
      <c r="F217" s="44">
        <v>20</v>
      </c>
      <c r="G217" s="45">
        <v>20</v>
      </c>
      <c r="H217" s="45"/>
      <c r="I217" s="45"/>
      <c r="J217" s="45"/>
    </row>
    <row r="218" spans="1:10" ht="15.75" x14ac:dyDescent="0.25">
      <c r="A218" s="42"/>
      <c r="B218" s="46" t="s">
        <v>229</v>
      </c>
      <c r="C218" s="41">
        <v>642015</v>
      </c>
      <c r="D218" s="42"/>
      <c r="E218" s="43">
        <v>223.91</v>
      </c>
      <c r="F218" s="44"/>
      <c r="G218" s="45"/>
      <c r="H218" s="66"/>
      <c r="I218" s="65">
        <v>51.75</v>
      </c>
      <c r="J218" s="65">
        <v>100</v>
      </c>
    </row>
    <row r="219" spans="1:10" ht="16.5" thickBot="1" x14ac:dyDescent="0.3">
      <c r="A219" s="70"/>
      <c r="B219" s="68" t="s">
        <v>230</v>
      </c>
      <c r="C219" s="69">
        <v>717003</v>
      </c>
      <c r="D219" s="70"/>
      <c r="E219" s="71"/>
      <c r="F219" s="72"/>
      <c r="G219" s="74"/>
      <c r="H219" s="74"/>
      <c r="I219" s="74"/>
      <c r="J219" s="74"/>
    </row>
    <row r="220" spans="1:10" ht="16.5" thickBot="1" x14ac:dyDescent="0.3">
      <c r="A220" s="169" t="s">
        <v>145</v>
      </c>
      <c r="B220" s="170"/>
      <c r="C220" s="170"/>
      <c r="D220" s="171"/>
      <c r="E220" s="226">
        <f>SUM(E170:E219)</f>
        <v>78112.410000000018</v>
      </c>
      <c r="F220" s="79">
        <f>SUM(F169:F219)</f>
        <v>68589</v>
      </c>
      <c r="G220" s="173">
        <f>SUM(G169:G219)</f>
        <v>72089.000000000015</v>
      </c>
      <c r="H220" s="173">
        <f>SUM(H170:H219)</f>
        <v>69318</v>
      </c>
      <c r="I220" s="173">
        <f>SUM(I169:I219)</f>
        <v>64178.009999999995</v>
      </c>
      <c r="J220" s="227">
        <f>SUM(J169:J219)</f>
        <v>76334</v>
      </c>
    </row>
    <row r="221" spans="1:10" ht="16.5" thickBot="1" x14ac:dyDescent="0.3">
      <c r="A221" s="30" t="s">
        <v>231</v>
      </c>
      <c r="B221" s="14"/>
      <c r="C221" s="14"/>
      <c r="D221" s="14"/>
      <c r="E221" s="14"/>
      <c r="F221" s="14"/>
      <c r="G221" s="14"/>
      <c r="H221" s="14"/>
      <c r="I221" s="14"/>
      <c r="J221" s="31"/>
    </row>
    <row r="222" spans="1:10" ht="15.75" x14ac:dyDescent="0.25">
      <c r="A222" s="42"/>
      <c r="B222" s="46" t="s">
        <v>232</v>
      </c>
      <c r="C222" s="41">
        <v>642026</v>
      </c>
      <c r="D222" s="42"/>
      <c r="E222" s="43"/>
      <c r="F222" s="44"/>
      <c r="G222" s="45"/>
      <c r="H222" s="66"/>
      <c r="I222" s="66"/>
      <c r="J222" s="66"/>
    </row>
    <row r="223" spans="1:10" ht="15.75" x14ac:dyDescent="0.25">
      <c r="A223" s="42"/>
      <c r="B223" s="46" t="s">
        <v>25</v>
      </c>
      <c r="C223" s="41">
        <v>642026</v>
      </c>
      <c r="D223" s="42">
        <v>3</v>
      </c>
      <c r="E223" s="43"/>
      <c r="F223" s="44"/>
      <c r="G223" s="45"/>
      <c r="H223" s="45">
        <v>4594</v>
      </c>
      <c r="I223" s="45">
        <v>4720.08</v>
      </c>
      <c r="J223" s="45">
        <v>8280</v>
      </c>
    </row>
    <row r="224" spans="1:10" ht="16.5" thickBot="1" x14ac:dyDescent="0.3">
      <c r="A224" s="70"/>
      <c r="B224" s="68" t="s">
        <v>233</v>
      </c>
      <c r="C224" s="69">
        <v>642026</v>
      </c>
      <c r="D224" s="70">
        <v>4</v>
      </c>
      <c r="E224" s="71">
        <v>164.64</v>
      </c>
      <c r="F224" s="72"/>
      <c r="G224" s="73"/>
      <c r="H224" s="74"/>
      <c r="I224" s="228">
        <v>318.06</v>
      </c>
      <c r="J224" s="228">
        <v>318</v>
      </c>
    </row>
    <row r="225" spans="1:10" ht="16.5" thickBot="1" x14ac:dyDescent="0.3">
      <c r="A225" s="30" t="s">
        <v>234</v>
      </c>
      <c r="B225" s="14"/>
      <c r="C225" s="14"/>
      <c r="D225" s="14"/>
      <c r="E225" s="141">
        <f>E224</f>
        <v>164.64</v>
      </c>
      <c r="F225" s="79"/>
      <c r="G225" s="205">
        <v>0</v>
      </c>
      <c r="H225" s="205">
        <f>SUM(H222:H223)</f>
        <v>4594</v>
      </c>
      <c r="I225" s="205">
        <f>SUM(I223:I224)</f>
        <v>5038.1400000000003</v>
      </c>
      <c r="J225" s="206">
        <f>SUM(J223:J224)</f>
        <v>8598</v>
      </c>
    </row>
    <row r="226" spans="1:10" ht="27.75" thickBot="1" x14ac:dyDescent="0.3">
      <c r="A226" s="229" t="s">
        <v>51</v>
      </c>
      <c r="B226" s="230"/>
      <c r="C226" s="230"/>
      <c r="D226" s="231"/>
      <c r="E226" s="232">
        <f>E129+E131+E135+E140+E142+E149+E165+E220+E225</f>
        <v>190284.40000000002</v>
      </c>
      <c r="F226" s="233">
        <f>F129+F132+F136+F140+F143+F145+F147+F150+F165+F220+F225</f>
        <v>74524</v>
      </c>
      <c r="G226" s="234">
        <f>G129+G132+G136+G140+G143+G145+G147+G150+G152+G153+G165+G166+G167+G220+G225</f>
        <v>78014.550000000017</v>
      </c>
      <c r="H226" s="234">
        <f>H129+H132+H136+H140+H143+H149+H165+H220+H225</f>
        <v>79631</v>
      </c>
      <c r="I226" s="234">
        <f>SUM(I129+I132+I136+I140+I143+I149+I165+I220+I225)</f>
        <v>74648.36</v>
      </c>
      <c r="J226" s="234">
        <f>SUM(J129+J132+J136+J140+J143+J149+J165+J220+J225)</f>
        <v>91564</v>
      </c>
    </row>
    <row r="227" spans="1:10" ht="16.5" thickBot="1" x14ac:dyDescent="0.3">
      <c r="A227" s="30" t="s">
        <v>235</v>
      </c>
      <c r="B227" s="14"/>
      <c r="C227" s="14"/>
      <c r="D227" s="14"/>
      <c r="E227" s="14"/>
      <c r="F227" s="14"/>
      <c r="G227" s="14"/>
      <c r="H227" s="14"/>
      <c r="I227" s="14"/>
      <c r="J227" s="31"/>
    </row>
    <row r="228" spans="1:10" ht="16.5" thickBot="1" x14ac:dyDescent="0.3">
      <c r="A228" s="30" t="s">
        <v>236</v>
      </c>
      <c r="B228" s="14"/>
      <c r="C228" s="14"/>
      <c r="D228" s="14"/>
      <c r="E228" s="14"/>
      <c r="F228" s="14"/>
      <c r="G228" s="14"/>
      <c r="H228" s="14"/>
      <c r="I228" s="14"/>
      <c r="J228" s="31"/>
    </row>
    <row r="229" spans="1:10" ht="15.75" x14ac:dyDescent="0.25">
      <c r="A229" s="35"/>
      <c r="B229" s="114" t="s">
        <v>237</v>
      </c>
      <c r="C229" s="35">
        <v>611</v>
      </c>
      <c r="D229" s="35"/>
      <c r="E229" s="36">
        <v>29956.03</v>
      </c>
      <c r="F229" s="38">
        <v>25000</v>
      </c>
      <c r="G229" s="38">
        <v>23686.9</v>
      </c>
      <c r="H229" s="38">
        <v>27800</v>
      </c>
      <c r="I229" s="38">
        <v>24556.62</v>
      </c>
      <c r="J229" s="38">
        <v>27800</v>
      </c>
    </row>
    <row r="230" spans="1:10" ht="15.75" x14ac:dyDescent="0.25">
      <c r="A230" s="42"/>
      <c r="B230" s="46" t="s">
        <v>238</v>
      </c>
      <c r="C230" s="42">
        <v>611</v>
      </c>
      <c r="D230" s="42">
        <v>1</v>
      </c>
      <c r="E230" s="43">
        <v>36927.620000000003</v>
      </c>
      <c r="F230" s="45">
        <v>42700</v>
      </c>
      <c r="G230" s="45">
        <v>41898.97</v>
      </c>
      <c r="H230" s="45">
        <v>27300</v>
      </c>
      <c r="I230" s="45">
        <v>22445.06</v>
      </c>
      <c r="J230" s="45">
        <v>27300</v>
      </c>
    </row>
    <row r="231" spans="1:10" ht="15.75" x14ac:dyDescent="0.25">
      <c r="A231" s="42"/>
      <c r="B231" s="46" t="s">
        <v>239</v>
      </c>
      <c r="C231" s="42">
        <v>611</v>
      </c>
      <c r="D231" s="42">
        <v>2</v>
      </c>
      <c r="E231" s="43">
        <v>3623.39</v>
      </c>
      <c r="F231" s="45">
        <v>3700</v>
      </c>
      <c r="G231" s="45">
        <v>3695.05</v>
      </c>
      <c r="H231" s="45">
        <v>3600</v>
      </c>
      <c r="I231" s="45">
        <v>3143.48</v>
      </c>
      <c r="J231" s="45">
        <v>3600</v>
      </c>
    </row>
    <row r="232" spans="1:10" ht="15.75" x14ac:dyDescent="0.25">
      <c r="A232" s="42"/>
      <c r="B232" s="46" t="s">
        <v>181</v>
      </c>
      <c r="C232" s="41">
        <v>612001</v>
      </c>
      <c r="D232" s="42"/>
      <c r="E232" s="43">
        <v>7264.46</v>
      </c>
      <c r="F232" s="45">
        <v>7200</v>
      </c>
      <c r="G232" s="45">
        <v>8665.02</v>
      </c>
      <c r="H232" s="45">
        <v>9885</v>
      </c>
      <c r="I232" s="45">
        <v>6743.35</v>
      </c>
      <c r="J232" s="45">
        <v>9885</v>
      </c>
    </row>
    <row r="233" spans="1:10" ht="15.75" x14ac:dyDescent="0.25">
      <c r="A233" s="42"/>
      <c r="B233" s="46" t="s">
        <v>240</v>
      </c>
      <c r="C233" s="41">
        <v>612001</v>
      </c>
      <c r="D233" s="42">
        <v>1</v>
      </c>
      <c r="E233" s="43"/>
      <c r="F233" s="45"/>
      <c r="G233" s="45"/>
      <c r="H233" s="45"/>
      <c r="I233" s="45"/>
      <c r="J233" s="45"/>
    </row>
    <row r="234" spans="1:10" ht="15.75" x14ac:dyDescent="0.25">
      <c r="A234" s="42"/>
      <c r="B234" s="46" t="s">
        <v>184</v>
      </c>
      <c r="C234" s="41">
        <v>612001</v>
      </c>
      <c r="D234" s="42">
        <v>2</v>
      </c>
      <c r="E234" s="43"/>
      <c r="F234" s="45"/>
      <c r="G234" s="45"/>
      <c r="H234" s="45"/>
      <c r="I234" s="45"/>
      <c r="J234" s="45"/>
    </row>
    <row r="235" spans="1:10" ht="15.75" x14ac:dyDescent="0.25">
      <c r="A235" s="42"/>
      <c r="B235" s="46" t="s">
        <v>241</v>
      </c>
      <c r="C235" s="41">
        <v>612001</v>
      </c>
      <c r="D235" s="42">
        <v>3</v>
      </c>
      <c r="E235" s="43">
        <v>3513</v>
      </c>
      <c r="F235" s="45"/>
      <c r="G235" s="45"/>
      <c r="H235" s="45"/>
      <c r="I235" s="45"/>
      <c r="J235" s="45"/>
    </row>
    <row r="236" spans="1:10" ht="15.75" x14ac:dyDescent="0.25">
      <c r="A236" s="42"/>
      <c r="B236" s="46" t="s">
        <v>242</v>
      </c>
      <c r="C236" s="41">
        <v>612001</v>
      </c>
      <c r="D236" s="42">
        <v>4</v>
      </c>
      <c r="E236" s="43"/>
      <c r="F236" s="45"/>
      <c r="G236" s="45"/>
      <c r="H236" s="45"/>
      <c r="I236" s="45"/>
      <c r="J236" s="45"/>
    </row>
    <row r="237" spans="1:10" ht="15.75" x14ac:dyDescent="0.25">
      <c r="A237" s="42"/>
      <c r="B237" s="46" t="s">
        <v>188</v>
      </c>
      <c r="C237" s="41">
        <v>614</v>
      </c>
      <c r="D237" s="42"/>
      <c r="E237" s="43">
        <v>3235</v>
      </c>
      <c r="F237" s="45">
        <v>3500</v>
      </c>
      <c r="G237" s="45">
        <v>2960</v>
      </c>
      <c r="H237" s="45">
        <v>3300</v>
      </c>
      <c r="I237" s="45">
        <v>1290</v>
      </c>
      <c r="J237" s="45">
        <v>3300</v>
      </c>
    </row>
    <row r="238" spans="1:10" ht="15.75" x14ac:dyDescent="0.25">
      <c r="A238" s="42"/>
      <c r="B238" s="46" t="s">
        <v>243</v>
      </c>
      <c r="C238" s="41">
        <v>614</v>
      </c>
      <c r="D238" s="42">
        <v>1</v>
      </c>
      <c r="E238" s="43"/>
      <c r="F238" s="45"/>
      <c r="G238" s="45"/>
      <c r="H238" s="235">
        <v>360</v>
      </c>
      <c r="I238" s="235">
        <v>30</v>
      </c>
      <c r="J238" s="235">
        <v>360</v>
      </c>
    </row>
    <row r="239" spans="1:10" ht="16.5" thickBot="1" x14ac:dyDescent="0.3">
      <c r="A239" s="42"/>
      <c r="B239" s="68" t="s">
        <v>244</v>
      </c>
      <c r="C239" s="69">
        <v>614</v>
      </c>
      <c r="D239" s="70">
        <v>2</v>
      </c>
      <c r="E239" s="71">
        <v>846</v>
      </c>
      <c r="F239" s="73">
        <v>900</v>
      </c>
      <c r="G239" s="73">
        <v>874.5</v>
      </c>
      <c r="H239" s="236">
        <v>0</v>
      </c>
      <c r="I239" s="236"/>
      <c r="J239" s="236"/>
    </row>
    <row r="240" spans="1:10" ht="16.5" thickBot="1" x14ac:dyDescent="0.3">
      <c r="A240" s="237"/>
      <c r="B240" s="169" t="s">
        <v>245</v>
      </c>
      <c r="C240" s="170"/>
      <c r="D240" s="171"/>
      <c r="E240" s="141">
        <f t="shared" ref="E240:J240" si="7">SUM(E229:E239)</f>
        <v>85365.5</v>
      </c>
      <c r="F240" s="143">
        <f t="shared" si="7"/>
        <v>83000</v>
      </c>
      <c r="G240" s="143">
        <f t="shared" si="7"/>
        <v>81780.44</v>
      </c>
      <c r="H240" s="143">
        <f t="shared" si="7"/>
        <v>72245</v>
      </c>
      <c r="I240" s="143">
        <f t="shared" si="7"/>
        <v>58208.51</v>
      </c>
      <c r="J240" s="143">
        <f t="shared" si="7"/>
        <v>72245</v>
      </c>
    </row>
    <row r="241" spans="1:10" ht="15.75" x14ac:dyDescent="0.25">
      <c r="A241" s="42"/>
      <c r="B241" s="114" t="s">
        <v>246</v>
      </c>
      <c r="C241" s="35">
        <v>621</v>
      </c>
      <c r="D241" s="35"/>
      <c r="E241" s="36">
        <v>7621.4</v>
      </c>
      <c r="F241" s="223">
        <v>7930</v>
      </c>
      <c r="G241" s="223">
        <v>7120.86</v>
      </c>
      <c r="H241" s="223">
        <v>5540</v>
      </c>
      <c r="I241" s="223">
        <v>4678.1000000000004</v>
      </c>
      <c r="J241" s="223">
        <v>5540</v>
      </c>
    </row>
    <row r="242" spans="1:10" ht="15.75" x14ac:dyDescent="0.25">
      <c r="A242" s="42"/>
      <c r="B242" s="46" t="s">
        <v>247</v>
      </c>
      <c r="C242" s="42">
        <v>623</v>
      </c>
      <c r="D242" s="42"/>
      <c r="E242" s="43">
        <v>887.04</v>
      </c>
      <c r="F242" s="64">
        <v>930</v>
      </c>
      <c r="G242" s="64">
        <v>1064.57</v>
      </c>
      <c r="H242" s="64">
        <v>1200</v>
      </c>
      <c r="I242" s="64">
        <v>1073.8</v>
      </c>
      <c r="J242" s="64">
        <v>1200</v>
      </c>
    </row>
    <row r="243" spans="1:10" ht="15.75" x14ac:dyDescent="0.25">
      <c r="A243" s="42"/>
      <c r="B243" s="46" t="s">
        <v>248</v>
      </c>
      <c r="C243" s="42">
        <v>623</v>
      </c>
      <c r="D243" s="42">
        <v>1</v>
      </c>
      <c r="E243" s="43">
        <v>131.93</v>
      </c>
      <c r="F243" s="64">
        <v>135</v>
      </c>
      <c r="G243" s="64">
        <v>124.56</v>
      </c>
      <c r="H243" s="64">
        <v>150</v>
      </c>
      <c r="I243" s="64">
        <v>25.95</v>
      </c>
      <c r="J243" s="64">
        <v>150</v>
      </c>
    </row>
    <row r="244" spans="1:10" ht="15.75" x14ac:dyDescent="0.25">
      <c r="A244" s="42"/>
      <c r="B244" s="46" t="s">
        <v>249</v>
      </c>
      <c r="C244" s="41">
        <v>625001</v>
      </c>
      <c r="D244" s="41"/>
      <c r="E244" s="43">
        <v>1175.6500000000001</v>
      </c>
      <c r="F244" s="64">
        <v>1260</v>
      </c>
      <c r="G244" s="64">
        <v>1144.67</v>
      </c>
      <c r="H244" s="64">
        <v>1000</v>
      </c>
      <c r="I244" s="64">
        <v>815.27</v>
      </c>
      <c r="J244" s="64">
        <v>1000</v>
      </c>
    </row>
    <row r="245" spans="1:10" ht="15.75" x14ac:dyDescent="0.25">
      <c r="A245" s="42"/>
      <c r="B245" s="46" t="s">
        <v>250</v>
      </c>
      <c r="C245" s="41">
        <v>625002</v>
      </c>
      <c r="D245" s="41"/>
      <c r="E245" s="43">
        <v>11902.31</v>
      </c>
      <c r="F245" s="64">
        <v>12586</v>
      </c>
      <c r="G245" s="64">
        <v>11657.62</v>
      </c>
      <c r="H245" s="64">
        <v>9610</v>
      </c>
      <c r="I245" s="64">
        <v>8205.36</v>
      </c>
      <c r="J245" s="64">
        <v>9610</v>
      </c>
    </row>
    <row r="246" spans="1:10" ht="15.75" x14ac:dyDescent="0.25">
      <c r="A246" s="42"/>
      <c r="B246" s="46" t="s">
        <v>251</v>
      </c>
      <c r="C246" s="41">
        <v>625004</v>
      </c>
      <c r="D246" s="41"/>
      <c r="E246" s="43">
        <v>2214.58</v>
      </c>
      <c r="F246" s="64">
        <v>2697</v>
      </c>
      <c r="G246" s="64">
        <v>2360.5300000000002</v>
      </c>
      <c r="H246" s="64">
        <v>1970</v>
      </c>
      <c r="I246" s="64">
        <v>1653.39</v>
      </c>
      <c r="J246" s="64">
        <v>1970</v>
      </c>
    </row>
    <row r="247" spans="1:10" ht="15.75" x14ac:dyDescent="0.25">
      <c r="A247" s="42"/>
      <c r="B247" s="46" t="s">
        <v>252</v>
      </c>
      <c r="C247" s="41">
        <v>625005</v>
      </c>
      <c r="D247" s="41"/>
      <c r="E247" s="43">
        <v>727.9</v>
      </c>
      <c r="F247" s="64">
        <v>899</v>
      </c>
      <c r="G247" s="64">
        <v>772.06</v>
      </c>
      <c r="H247" s="64">
        <v>670</v>
      </c>
      <c r="I247" s="64">
        <v>551.04</v>
      </c>
      <c r="J247" s="64">
        <v>670</v>
      </c>
    </row>
    <row r="248" spans="1:10" ht="15.75" x14ac:dyDescent="0.25">
      <c r="A248" s="42"/>
      <c r="B248" s="46" t="s">
        <v>253</v>
      </c>
      <c r="C248" s="41">
        <v>625003</v>
      </c>
      <c r="D248" s="41"/>
      <c r="E248" s="43">
        <v>691.94</v>
      </c>
      <c r="F248" s="64">
        <v>720</v>
      </c>
      <c r="G248" s="64">
        <v>666.47</v>
      </c>
      <c r="H248" s="64">
        <v>565</v>
      </c>
      <c r="I248" s="64">
        <v>468.53</v>
      </c>
      <c r="J248" s="64">
        <v>565</v>
      </c>
    </row>
    <row r="249" spans="1:10" ht="16.5" thickBot="1" x14ac:dyDescent="0.3">
      <c r="A249" s="42"/>
      <c r="B249" s="68" t="s">
        <v>254</v>
      </c>
      <c r="C249" s="69">
        <v>625007</v>
      </c>
      <c r="D249" s="69"/>
      <c r="E249" s="71">
        <v>4037.83</v>
      </c>
      <c r="F249" s="238">
        <v>4270</v>
      </c>
      <c r="G249" s="238">
        <v>3954.68</v>
      </c>
      <c r="H249" s="238">
        <v>3300</v>
      </c>
      <c r="I249" s="238">
        <v>2783.7</v>
      </c>
      <c r="J249" s="238">
        <v>3300</v>
      </c>
    </row>
    <row r="250" spans="1:10" ht="16.5" thickBot="1" x14ac:dyDescent="0.3">
      <c r="A250" s="237"/>
      <c r="B250" s="169" t="s">
        <v>255</v>
      </c>
      <c r="C250" s="170"/>
      <c r="D250" s="171"/>
      <c r="E250" s="141">
        <f t="shared" ref="E250:J250" si="8">SUM(E241:E249)</f>
        <v>29390.579999999994</v>
      </c>
      <c r="F250" s="143">
        <f t="shared" si="8"/>
        <v>31427</v>
      </c>
      <c r="G250" s="143">
        <f t="shared" si="8"/>
        <v>28866.02</v>
      </c>
      <c r="H250" s="143">
        <f t="shared" si="8"/>
        <v>24005</v>
      </c>
      <c r="I250" s="143">
        <f t="shared" si="8"/>
        <v>20255.140000000003</v>
      </c>
      <c r="J250" s="143">
        <f t="shared" si="8"/>
        <v>24005</v>
      </c>
    </row>
    <row r="251" spans="1:10" ht="15.75" x14ac:dyDescent="0.25">
      <c r="A251" s="42"/>
      <c r="B251" s="114" t="s">
        <v>256</v>
      </c>
      <c r="C251" s="34">
        <v>631001</v>
      </c>
      <c r="D251" s="34"/>
      <c r="E251" s="36">
        <v>264.66000000000003</v>
      </c>
      <c r="F251" s="38">
        <v>200</v>
      </c>
      <c r="G251" s="38">
        <v>146.68</v>
      </c>
      <c r="H251" s="38">
        <v>170</v>
      </c>
      <c r="I251" s="38">
        <v>66.52</v>
      </c>
      <c r="J251" s="38">
        <v>170</v>
      </c>
    </row>
    <row r="252" spans="1:10" ht="15.75" x14ac:dyDescent="0.25">
      <c r="A252" s="42"/>
      <c r="B252" s="46" t="s">
        <v>257</v>
      </c>
      <c r="C252" s="41">
        <v>632001</v>
      </c>
      <c r="D252" s="41"/>
      <c r="E252" s="43">
        <v>619.30999999999995</v>
      </c>
      <c r="F252" s="45">
        <v>900</v>
      </c>
      <c r="G252" s="45">
        <v>924.16</v>
      </c>
      <c r="H252" s="45">
        <v>925</v>
      </c>
      <c r="I252" s="45">
        <v>1475.5</v>
      </c>
      <c r="J252" s="45">
        <v>1700</v>
      </c>
    </row>
    <row r="253" spans="1:10" ht="15.75" x14ac:dyDescent="0.25">
      <c r="A253" s="42"/>
      <c r="B253" s="46" t="s">
        <v>258</v>
      </c>
      <c r="C253" s="41">
        <v>632001</v>
      </c>
      <c r="D253" s="42">
        <v>1</v>
      </c>
      <c r="E253" s="43">
        <v>1763</v>
      </c>
      <c r="F253" s="45">
        <v>2700</v>
      </c>
      <c r="G253" s="45">
        <v>2371.8000000000002</v>
      </c>
      <c r="H253" s="45">
        <v>2500</v>
      </c>
      <c r="I253" s="45">
        <v>1465.56</v>
      </c>
      <c r="J253" s="45">
        <v>2000</v>
      </c>
    </row>
    <row r="254" spans="1:10" ht="15.75" x14ac:dyDescent="0.25">
      <c r="A254" s="42"/>
      <c r="B254" s="46" t="s">
        <v>259</v>
      </c>
      <c r="C254" s="41">
        <v>632002</v>
      </c>
      <c r="D254" s="41"/>
      <c r="E254" s="43">
        <v>29.21</v>
      </c>
      <c r="F254" s="45">
        <v>30</v>
      </c>
      <c r="G254" s="45">
        <v>10.119999999999999</v>
      </c>
      <c r="H254" s="45">
        <v>30</v>
      </c>
      <c r="I254" s="45">
        <v>103.32</v>
      </c>
      <c r="J254" s="45">
        <v>150</v>
      </c>
    </row>
    <row r="255" spans="1:10" ht="15.75" x14ac:dyDescent="0.25">
      <c r="A255" s="42"/>
      <c r="B255" s="46" t="s">
        <v>260</v>
      </c>
      <c r="C255" s="41">
        <v>632003</v>
      </c>
      <c r="D255" s="41"/>
      <c r="E255" s="43">
        <v>808.95</v>
      </c>
      <c r="F255" s="45">
        <v>950</v>
      </c>
      <c r="G255" s="45">
        <v>966.42</v>
      </c>
      <c r="H255" s="45">
        <v>970</v>
      </c>
      <c r="I255" s="45">
        <v>881.89</v>
      </c>
      <c r="J255" s="45">
        <v>970</v>
      </c>
    </row>
    <row r="256" spans="1:10" ht="15.75" x14ac:dyDescent="0.25">
      <c r="A256" s="42"/>
      <c r="B256" s="46" t="s">
        <v>261</v>
      </c>
      <c r="C256" s="41">
        <v>632003</v>
      </c>
      <c r="D256" s="42">
        <v>1</v>
      </c>
      <c r="E256" s="43">
        <v>528.04</v>
      </c>
      <c r="F256" s="45">
        <v>400</v>
      </c>
      <c r="G256" s="45">
        <v>362</v>
      </c>
      <c r="H256" s="45">
        <v>400</v>
      </c>
      <c r="I256" s="45">
        <v>432.42</v>
      </c>
      <c r="J256" s="45">
        <v>450</v>
      </c>
    </row>
    <row r="257" spans="1:10" ht="15.75" x14ac:dyDescent="0.25">
      <c r="A257" s="42"/>
      <c r="B257" s="46" t="s">
        <v>262</v>
      </c>
      <c r="C257" s="41">
        <v>632003</v>
      </c>
      <c r="D257" s="42">
        <v>2</v>
      </c>
      <c r="E257" s="43">
        <v>75.05</v>
      </c>
      <c r="F257" s="45">
        <v>105</v>
      </c>
      <c r="G257" s="45">
        <v>91.95</v>
      </c>
      <c r="H257" s="45">
        <v>105</v>
      </c>
      <c r="I257" s="45">
        <v>95</v>
      </c>
      <c r="J257" s="45">
        <v>105</v>
      </c>
    </row>
    <row r="258" spans="1:10" ht="15.75" x14ac:dyDescent="0.25">
      <c r="A258" s="42"/>
      <c r="B258" s="46" t="s">
        <v>263</v>
      </c>
      <c r="C258" s="41">
        <v>632003</v>
      </c>
      <c r="D258" s="42">
        <v>3</v>
      </c>
      <c r="E258" s="43">
        <v>856.05</v>
      </c>
      <c r="F258" s="45">
        <v>850</v>
      </c>
      <c r="G258" s="45">
        <v>675.1</v>
      </c>
      <c r="H258" s="45">
        <v>850</v>
      </c>
      <c r="I258" s="45">
        <v>654</v>
      </c>
      <c r="J258" s="45">
        <v>700</v>
      </c>
    </row>
    <row r="259" spans="1:10" ht="15.75" x14ac:dyDescent="0.25">
      <c r="A259" s="42"/>
      <c r="B259" s="46" t="s">
        <v>264</v>
      </c>
      <c r="C259" s="41">
        <v>632003</v>
      </c>
      <c r="D259" s="42">
        <v>4</v>
      </c>
      <c r="E259" s="43">
        <v>275.74</v>
      </c>
      <c r="F259" s="45">
        <v>300</v>
      </c>
      <c r="G259" s="45">
        <v>275.74</v>
      </c>
      <c r="H259" s="45">
        <v>300</v>
      </c>
      <c r="I259" s="45">
        <v>275.64</v>
      </c>
      <c r="J259" s="45">
        <v>300</v>
      </c>
    </row>
    <row r="260" spans="1:10" ht="15.75" x14ac:dyDescent="0.25">
      <c r="A260" s="42"/>
      <c r="B260" s="46" t="s">
        <v>265</v>
      </c>
      <c r="C260" s="41">
        <v>632004</v>
      </c>
      <c r="D260" s="41"/>
      <c r="E260" s="43">
        <v>249.95</v>
      </c>
      <c r="F260" s="45">
        <v>425</v>
      </c>
      <c r="G260" s="45">
        <v>406.13</v>
      </c>
      <c r="H260" s="45">
        <v>425</v>
      </c>
      <c r="I260" s="45">
        <v>198</v>
      </c>
      <c r="J260" s="45">
        <v>300</v>
      </c>
    </row>
    <row r="261" spans="1:10" ht="15.75" x14ac:dyDescent="0.25">
      <c r="A261" s="42"/>
      <c r="B261" s="46" t="s">
        <v>266</v>
      </c>
      <c r="C261" s="41">
        <v>632004</v>
      </c>
      <c r="D261" s="41">
        <v>1</v>
      </c>
      <c r="E261" s="43">
        <v>936</v>
      </c>
      <c r="F261" s="45">
        <v>340</v>
      </c>
      <c r="G261" s="45">
        <v>552</v>
      </c>
      <c r="H261" s="45">
        <v>600</v>
      </c>
      <c r="I261" s="45">
        <v>432</v>
      </c>
      <c r="J261" s="45">
        <v>600</v>
      </c>
    </row>
    <row r="262" spans="1:10" ht="15.75" x14ac:dyDescent="0.25">
      <c r="A262" s="42"/>
      <c r="B262" s="46" t="s">
        <v>267</v>
      </c>
      <c r="C262" s="41">
        <v>633001</v>
      </c>
      <c r="D262" s="41"/>
      <c r="E262" s="43"/>
      <c r="F262" s="45">
        <v>600</v>
      </c>
      <c r="G262" s="45">
        <v>595.79999999999995</v>
      </c>
      <c r="H262" s="64">
        <v>500</v>
      </c>
      <c r="I262" s="64">
        <v>497.03</v>
      </c>
      <c r="J262" s="64">
        <v>500</v>
      </c>
    </row>
    <row r="263" spans="1:10" ht="15.75" x14ac:dyDescent="0.25">
      <c r="A263" s="42"/>
      <c r="B263" s="46" t="s">
        <v>268</v>
      </c>
      <c r="C263" s="41">
        <v>633002</v>
      </c>
      <c r="D263" s="42"/>
      <c r="E263" s="43">
        <v>55.39</v>
      </c>
      <c r="F263" s="45">
        <v>2350</v>
      </c>
      <c r="G263" s="45">
        <v>2325.48</v>
      </c>
      <c r="H263" s="45">
        <v>0</v>
      </c>
      <c r="I263" s="45"/>
      <c r="J263" s="45"/>
    </row>
    <row r="264" spans="1:10" ht="15.75" x14ac:dyDescent="0.25">
      <c r="A264" s="42"/>
      <c r="B264" s="46" t="s">
        <v>269</v>
      </c>
      <c r="C264" s="41">
        <v>633003</v>
      </c>
      <c r="D264" s="41"/>
      <c r="E264" s="43"/>
      <c r="F264" s="45">
        <v>40</v>
      </c>
      <c r="G264" s="45">
        <v>39</v>
      </c>
      <c r="H264" s="45">
        <v>0</v>
      </c>
      <c r="I264" s="45"/>
      <c r="J264" s="45"/>
    </row>
    <row r="265" spans="1:10" ht="15.75" x14ac:dyDescent="0.25">
      <c r="A265" s="42"/>
      <c r="B265" s="46" t="s">
        <v>270</v>
      </c>
      <c r="C265" s="41">
        <v>633004</v>
      </c>
      <c r="D265" s="41"/>
      <c r="E265" s="43"/>
      <c r="F265" s="45"/>
      <c r="G265" s="45"/>
      <c r="H265" s="45"/>
      <c r="I265" s="45"/>
      <c r="J265" s="45"/>
    </row>
    <row r="266" spans="1:10" ht="15.75" x14ac:dyDescent="0.25">
      <c r="A266" s="42"/>
      <c r="B266" s="46" t="s">
        <v>271</v>
      </c>
      <c r="C266" s="41">
        <v>633006</v>
      </c>
      <c r="D266" s="41"/>
      <c r="E266" s="43">
        <v>121.32</v>
      </c>
      <c r="F266" s="45">
        <v>150</v>
      </c>
      <c r="G266" s="45">
        <v>156.44</v>
      </c>
      <c r="H266" s="45">
        <v>160</v>
      </c>
      <c r="I266" s="45">
        <v>180.14</v>
      </c>
      <c r="J266" s="45">
        <v>200</v>
      </c>
    </row>
    <row r="267" spans="1:10" ht="15.75" x14ac:dyDescent="0.25">
      <c r="A267" s="42"/>
      <c r="B267" s="46" t="s">
        <v>272</v>
      </c>
      <c r="C267" s="41">
        <v>633006</v>
      </c>
      <c r="D267" s="42">
        <v>1</v>
      </c>
      <c r="E267" s="43">
        <v>148.36000000000001</v>
      </c>
      <c r="F267" s="45">
        <v>150</v>
      </c>
      <c r="G267" s="45">
        <v>154.77000000000001</v>
      </c>
      <c r="H267" s="45">
        <v>160</v>
      </c>
      <c r="I267" s="45">
        <v>125.42</v>
      </c>
      <c r="J267" s="45">
        <v>140</v>
      </c>
    </row>
    <row r="268" spans="1:10" ht="15.75" x14ac:dyDescent="0.25">
      <c r="A268" s="42"/>
      <c r="B268" s="46" t="s">
        <v>273</v>
      </c>
      <c r="C268" s="41">
        <v>633006</v>
      </c>
      <c r="D268" s="42">
        <v>2</v>
      </c>
      <c r="E268" s="43"/>
      <c r="F268" s="45">
        <v>100</v>
      </c>
      <c r="G268" s="45">
        <v>59.69</v>
      </c>
      <c r="H268" s="45">
        <v>100</v>
      </c>
      <c r="I268" s="45">
        <v>82.5</v>
      </c>
      <c r="J268" s="45">
        <v>100</v>
      </c>
    </row>
    <row r="269" spans="1:10" ht="15.75" x14ac:dyDescent="0.25">
      <c r="A269" s="42"/>
      <c r="B269" s="46" t="s">
        <v>274</v>
      </c>
      <c r="C269" s="41">
        <v>633006</v>
      </c>
      <c r="D269" s="42">
        <v>3</v>
      </c>
      <c r="E269" s="43">
        <v>58.7</v>
      </c>
      <c r="F269" s="45">
        <v>160</v>
      </c>
      <c r="G269" s="45">
        <v>156.72999999999999</v>
      </c>
      <c r="H269" s="45">
        <v>160</v>
      </c>
      <c r="I269" s="45">
        <v>82.28</v>
      </c>
      <c r="J269" s="45">
        <v>160</v>
      </c>
    </row>
    <row r="270" spans="1:10" ht="15.75" x14ac:dyDescent="0.25">
      <c r="A270" s="42"/>
      <c r="B270" s="46" t="s">
        <v>275</v>
      </c>
      <c r="C270" s="41">
        <v>633006</v>
      </c>
      <c r="D270" s="42">
        <v>4</v>
      </c>
      <c r="E270" s="43">
        <v>515.08000000000004</v>
      </c>
      <c r="F270" s="45">
        <v>550</v>
      </c>
      <c r="G270" s="45">
        <v>368.51</v>
      </c>
      <c r="H270" s="45">
        <v>500</v>
      </c>
      <c r="I270" s="45">
        <v>428.85</v>
      </c>
      <c r="J270" s="45">
        <v>500</v>
      </c>
    </row>
    <row r="271" spans="1:10" ht="15.75" x14ac:dyDescent="0.25">
      <c r="A271" s="42"/>
      <c r="B271" s="46" t="s">
        <v>276</v>
      </c>
      <c r="C271" s="41">
        <v>633006</v>
      </c>
      <c r="D271" s="42">
        <v>5</v>
      </c>
      <c r="E271" s="43">
        <v>66.5</v>
      </c>
      <c r="F271" s="45">
        <v>80</v>
      </c>
      <c r="G271" s="45">
        <v>66.5</v>
      </c>
      <c r="H271" s="45">
        <v>80</v>
      </c>
      <c r="I271" s="45">
        <v>63</v>
      </c>
      <c r="J271" s="45">
        <v>80</v>
      </c>
    </row>
    <row r="272" spans="1:10" ht="15.75" x14ac:dyDescent="0.25">
      <c r="A272" s="42"/>
      <c r="B272" s="46" t="s">
        <v>277</v>
      </c>
      <c r="C272" s="41">
        <v>633006</v>
      </c>
      <c r="D272" s="42">
        <v>8</v>
      </c>
      <c r="E272" s="43"/>
      <c r="F272" s="45"/>
      <c r="G272" s="45"/>
      <c r="H272" s="45"/>
      <c r="I272" s="45"/>
      <c r="J272" s="45"/>
    </row>
    <row r="273" spans="1:10" ht="15.75" x14ac:dyDescent="0.25">
      <c r="A273" s="42"/>
      <c r="B273" s="46" t="s">
        <v>278</v>
      </c>
      <c r="C273" s="41">
        <v>633006</v>
      </c>
      <c r="D273" s="42">
        <v>9</v>
      </c>
      <c r="E273" s="43">
        <v>233.61</v>
      </c>
      <c r="F273" s="45">
        <v>50</v>
      </c>
      <c r="G273" s="45">
        <v>45.72</v>
      </c>
      <c r="H273" s="45">
        <v>50</v>
      </c>
      <c r="I273" s="45">
        <v>237.14</v>
      </c>
      <c r="J273" s="45">
        <v>250</v>
      </c>
    </row>
    <row r="274" spans="1:10" ht="15.75" x14ac:dyDescent="0.25">
      <c r="A274" s="42"/>
      <c r="B274" s="46" t="s">
        <v>279</v>
      </c>
      <c r="C274" s="41">
        <v>633006</v>
      </c>
      <c r="D274" s="42" t="s">
        <v>26</v>
      </c>
      <c r="E274" s="43">
        <v>644.37</v>
      </c>
      <c r="F274" s="45">
        <v>100</v>
      </c>
      <c r="G274" s="45">
        <v>82.2</v>
      </c>
      <c r="H274" s="45">
        <v>100</v>
      </c>
      <c r="I274" s="45">
        <v>82.2</v>
      </c>
      <c r="J274" s="45">
        <v>100</v>
      </c>
    </row>
    <row r="275" spans="1:10" ht="15.75" x14ac:dyDescent="0.25">
      <c r="A275" s="42"/>
      <c r="B275" s="46" t="s">
        <v>280</v>
      </c>
      <c r="C275" s="41">
        <v>633009</v>
      </c>
      <c r="D275" s="41"/>
      <c r="E275" s="43">
        <v>440.81</v>
      </c>
      <c r="F275" s="45">
        <v>440</v>
      </c>
      <c r="G275" s="45">
        <v>505.4</v>
      </c>
      <c r="H275" s="45">
        <v>500</v>
      </c>
      <c r="I275" s="45">
        <v>226.2</v>
      </c>
      <c r="J275" s="45">
        <v>500</v>
      </c>
    </row>
    <row r="276" spans="1:10" ht="15.75" x14ac:dyDescent="0.25">
      <c r="A276" s="42"/>
      <c r="B276" s="46" t="s">
        <v>281</v>
      </c>
      <c r="C276" s="41">
        <v>633016</v>
      </c>
      <c r="D276" s="41"/>
      <c r="E276" s="43">
        <v>303.93</v>
      </c>
      <c r="F276" s="45">
        <v>350</v>
      </c>
      <c r="G276" s="45">
        <v>242.45</v>
      </c>
      <c r="H276" s="45">
        <v>350</v>
      </c>
      <c r="I276" s="45">
        <v>484.14</v>
      </c>
      <c r="J276" s="45">
        <v>500</v>
      </c>
    </row>
    <row r="277" spans="1:10" ht="15.75" x14ac:dyDescent="0.25">
      <c r="A277" s="42"/>
      <c r="B277" s="46" t="s">
        <v>282</v>
      </c>
      <c r="C277" s="41">
        <v>633016</v>
      </c>
      <c r="D277" s="41">
        <v>1</v>
      </c>
      <c r="E277" s="43">
        <v>30.98</v>
      </c>
      <c r="F277" s="45">
        <v>250</v>
      </c>
      <c r="G277" s="45">
        <v>222.62</v>
      </c>
      <c r="H277" s="45">
        <v>250</v>
      </c>
      <c r="I277" s="45"/>
      <c r="J277" s="45">
        <v>250</v>
      </c>
    </row>
    <row r="278" spans="1:10" ht="15.75" x14ac:dyDescent="0.25">
      <c r="A278" s="42"/>
      <c r="B278" s="46" t="s">
        <v>283</v>
      </c>
      <c r="C278" s="41">
        <v>633016</v>
      </c>
      <c r="D278" s="41">
        <v>2</v>
      </c>
      <c r="E278" s="43">
        <v>958.8</v>
      </c>
      <c r="F278" s="45">
        <v>1000</v>
      </c>
      <c r="G278" s="45">
        <v>1000.8</v>
      </c>
      <c r="H278" s="45">
        <v>1000</v>
      </c>
      <c r="I278" s="45"/>
      <c r="J278" s="45">
        <v>1000</v>
      </c>
    </row>
    <row r="279" spans="1:10" ht="15.75" x14ac:dyDescent="0.25">
      <c r="A279" s="42"/>
      <c r="B279" s="46" t="s">
        <v>284</v>
      </c>
      <c r="C279" s="41">
        <v>634001</v>
      </c>
      <c r="D279" s="42"/>
      <c r="E279" s="43"/>
      <c r="F279" s="45">
        <v>20</v>
      </c>
      <c r="G279" s="45">
        <v>13</v>
      </c>
      <c r="H279" s="45">
        <v>20</v>
      </c>
      <c r="I279" s="45">
        <v>20.23</v>
      </c>
      <c r="J279" s="45">
        <v>50</v>
      </c>
    </row>
    <row r="280" spans="1:10" ht="15.75" x14ac:dyDescent="0.25">
      <c r="A280" s="42"/>
      <c r="B280" s="46" t="s">
        <v>285</v>
      </c>
      <c r="C280" s="41">
        <v>634001</v>
      </c>
      <c r="D280" s="42">
        <v>1</v>
      </c>
      <c r="E280" s="43"/>
      <c r="F280" s="45"/>
      <c r="G280" s="45"/>
      <c r="H280" s="45"/>
      <c r="I280" s="45"/>
      <c r="J280" s="45"/>
    </row>
    <row r="281" spans="1:10" ht="15.75" x14ac:dyDescent="0.25">
      <c r="A281" s="42"/>
      <c r="B281" s="46" t="s">
        <v>286</v>
      </c>
      <c r="C281" s="41">
        <v>634001</v>
      </c>
      <c r="D281" s="42">
        <v>2</v>
      </c>
      <c r="E281" s="43">
        <v>761.57</v>
      </c>
      <c r="F281" s="45">
        <v>800</v>
      </c>
      <c r="G281" s="45">
        <v>494.62</v>
      </c>
      <c r="H281" s="45">
        <v>800</v>
      </c>
      <c r="I281" s="45">
        <v>349.89</v>
      </c>
      <c r="J281" s="45">
        <v>500</v>
      </c>
    </row>
    <row r="282" spans="1:10" ht="15.75" x14ac:dyDescent="0.25">
      <c r="A282" s="42"/>
      <c r="B282" s="46" t="s">
        <v>287</v>
      </c>
      <c r="C282" s="41">
        <v>634002</v>
      </c>
      <c r="D282" s="42"/>
      <c r="E282" s="43">
        <v>38.33</v>
      </c>
      <c r="F282" s="45">
        <v>100</v>
      </c>
      <c r="G282" s="45">
        <v>38.69</v>
      </c>
      <c r="H282" s="45">
        <v>100</v>
      </c>
      <c r="I282" s="45">
        <v>372.5</v>
      </c>
      <c r="J282" s="45">
        <v>400</v>
      </c>
    </row>
    <row r="283" spans="1:10" ht="15.75" x14ac:dyDescent="0.25">
      <c r="A283" s="42"/>
      <c r="B283" s="46" t="s">
        <v>288</v>
      </c>
      <c r="C283" s="41">
        <v>634003</v>
      </c>
      <c r="D283" s="42"/>
      <c r="E283" s="43">
        <v>588.13</v>
      </c>
      <c r="F283" s="45">
        <v>700</v>
      </c>
      <c r="G283" s="45">
        <v>638.03</v>
      </c>
      <c r="H283" s="45">
        <v>700</v>
      </c>
      <c r="I283" s="45">
        <v>562.79</v>
      </c>
      <c r="J283" s="45">
        <v>700</v>
      </c>
    </row>
    <row r="284" spans="1:10" ht="15.75" x14ac:dyDescent="0.25">
      <c r="A284" s="42"/>
      <c r="B284" s="118" t="s">
        <v>289</v>
      </c>
      <c r="C284" s="119">
        <v>634005</v>
      </c>
      <c r="D284" s="120"/>
      <c r="E284" s="43">
        <v>57.9</v>
      </c>
      <c r="F284" s="45">
        <v>60</v>
      </c>
      <c r="G284" s="45">
        <v>50</v>
      </c>
      <c r="H284" s="45">
        <v>60</v>
      </c>
      <c r="I284" s="45">
        <v>19</v>
      </c>
      <c r="J284" s="45">
        <v>30</v>
      </c>
    </row>
    <row r="285" spans="1:10" ht="15.75" x14ac:dyDescent="0.25">
      <c r="A285" s="42"/>
      <c r="B285" s="46" t="s">
        <v>290</v>
      </c>
      <c r="C285" s="41">
        <v>635002</v>
      </c>
      <c r="D285" s="41"/>
      <c r="E285" s="43">
        <v>108</v>
      </c>
      <c r="F285" s="45">
        <v>125</v>
      </c>
      <c r="G285" s="45">
        <v>110.54</v>
      </c>
      <c r="H285" s="45">
        <v>125</v>
      </c>
      <c r="I285" s="45">
        <v>121.5</v>
      </c>
      <c r="J285" s="45">
        <v>125</v>
      </c>
    </row>
    <row r="286" spans="1:10" ht="15.75" x14ac:dyDescent="0.25">
      <c r="A286" s="42"/>
      <c r="B286" s="46" t="s">
        <v>291</v>
      </c>
      <c r="C286" s="41">
        <v>635002</v>
      </c>
      <c r="D286" s="42">
        <v>1</v>
      </c>
      <c r="E286" s="43">
        <v>328.68</v>
      </c>
      <c r="F286" s="45">
        <v>350</v>
      </c>
      <c r="G286" s="45">
        <v>332.4</v>
      </c>
      <c r="H286" s="45">
        <v>350</v>
      </c>
      <c r="I286" s="45"/>
      <c r="J286" s="45">
        <v>350</v>
      </c>
    </row>
    <row r="287" spans="1:10" ht="15.75" x14ac:dyDescent="0.25">
      <c r="A287" s="42"/>
      <c r="B287" s="46" t="s">
        <v>292</v>
      </c>
      <c r="C287" s="41">
        <v>635004</v>
      </c>
      <c r="D287" s="41"/>
      <c r="E287" s="43">
        <v>173.12</v>
      </c>
      <c r="F287" s="45">
        <v>200</v>
      </c>
      <c r="G287" s="45">
        <v>19.2</v>
      </c>
      <c r="H287" s="45">
        <v>100</v>
      </c>
      <c r="I287" s="45"/>
      <c r="J287" s="45">
        <v>100</v>
      </c>
    </row>
    <row r="288" spans="1:10" ht="15.75" x14ac:dyDescent="0.25">
      <c r="A288" s="42"/>
      <c r="B288" s="46" t="s">
        <v>293</v>
      </c>
      <c r="C288" s="41">
        <v>635005</v>
      </c>
      <c r="D288" s="41"/>
      <c r="E288" s="43">
        <v>78</v>
      </c>
      <c r="F288" s="45">
        <v>100</v>
      </c>
      <c r="G288" s="45"/>
      <c r="H288" s="45">
        <v>100</v>
      </c>
      <c r="I288" s="45">
        <v>132.36000000000001</v>
      </c>
      <c r="J288" s="45">
        <v>150</v>
      </c>
    </row>
    <row r="289" spans="1:10" ht="15.75" x14ac:dyDescent="0.25">
      <c r="A289" s="42"/>
      <c r="B289" s="46" t="s">
        <v>294</v>
      </c>
      <c r="C289" s="41">
        <v>635006</v>
      </c>
      <c r="D289" s="41"/>
      <c r="E289" s="43">
        <v>743.57</v>
      </c>
      <c r="F289" s="45">
        <v>250</v>
      </c>
      <c r="G289" s="45">
        <v>204.5</v>
      </c>
      <c r="H289" s="45">
        <v>0</v>
      </c>
      <c r="I289" s="45"/>
      <c r="J289" s="45"/>
    </row>
    <row r="290" spans="1:10" ht="15.75" x14ac:dyDescent="0.25">
      <c r="A290" s="42"/>
      <c r="B290" s="46" t="s">
        <v>295</v>
      </c>
      <c r="C290" s="41">
        <v>635009</v>
      </c>
      <c r="D290" s="41"/>
      <c r="E290" s="43"/>
      <c r="F290" s="45"/>
      <c r="G290" s="45"/>
      <c r="H290" s="45"/>
      <c r="I290" s="45"/>
      <c r="J290" s="45"/>
    </row>
    <row r="291" spans="1:10" ht="15.75" x14ac:dyDescent="0.25">
      <c r="A291" s="42"/>
      <c r="B291" s="46" t="s">
        <v>296</v>
      </c>
      <c r="C291" s="41">
        <v>637001</v>
      </c>
      <c r="D291" s="41"/>
      <c r="E291" s="43">
        <v>817</v>
      </c>
      <c r="F291" s="45">
        <v>350</v>
      </c>
      <c r="G291" s="45">
        <v>309</v>
      </c>
      <c r="H291" s="45">
        <v>350</v>
      </c>
      <c r="I291" s="45">
        <v>339</v>
      </c>
      <c r="J291" s="45">
        <v>350</v>
      </c>
    </row>
    <row r="292" spans="1:10" ht="15.75" x14ac:dyDescent="0.25">
      <c r="A292" s="42"/>
      <c r="B292" s="46" t="s">
        <v>297</v>
      </c>
      <c r="C292" s="41">
        <v>637003</v>
      </c>
      <c r="D292" s="120"/>
      <c r="E292" s="43"/>
      <c r="F292" s="45">
        <v>300</v>
      </c>
      <c r="G292" s="45">
        <v>300</v>
      </c>
      <c r="H292" s="45">
        <v>300</v>
      </c>
      <c r="I292" s="45"/>
      <c r="J292" s="45">
        <v>300</v>
      </c>
    </row>
    <row r="293" spans="1:10" ht="15.75" x14ac:dyDescent="0.25">
      <c r="A293" s="42"/>
      <c r="B293" s="46" t="s">
        <v>298</v>
      </c>
      <c r="C293" s="41">
        <v>637004</v>
      </c>
      <c r="D293" s="41"/>
      <c r="E293" s="43">
        <v>283.87</v>
      </c>
      <c r="F293" s="45">
        <v>700</v>
      </c>
      <c r="G293" s="45">
        <v>758.29</v>
      </c>
      <c r="H293" s="45">
        <v>1900</v>
      </c>
      <c r="I293" s="45">
        <v>5187.42</v>
      </c>
      <c r="J293" s="45">
        <v>5500</v>
      </c>
    </row>
    <row r="294" spans="1:10" ht="15.75" x14ac:dyDescent="0.25">
      <c r="A294" s="42"/>
      <c r="B294" s="46" t="s">
        <v>299</v>
      </c>
      <c r="C294" s="41">
        <v>637004</v>
      </c>
      <c r="D294" s="41">
        <v>1</v>
      </c>
      <c r="E294" s="43">
        <v>99.35</v>
      </c>
      <c r="F294" s="45">
        <v>230</v>
      </c>
      <c r="G294" s="45">
        <v>230.56</v>
      </c>
      <c r="H294" s="45">
        <v>230</v>
      </c>
      <c r="I294" s="45">
        <v>104.15</v>
      </c>
      <c r="J294" s="45">
        <v>230</v>
      </c>
    </row>
    <row r="295" spans="1:10" ht="15.75" x14ac:dyDescent="0.25">
      <c r="A295" s="42"/>
      <c r="B295" s="46" t="s">
        <v>300</v>
      </c>
      <c r="C295" s="41">
        <v>637004</v>
      </c>
      <c r="D295" s="41">
        <v>2</v>
      </c>
      <c r="E295" s="43">
        <v>20</v>
      </c>
      <c r="F295" s="45">
        <v>220</v>
      </c>
      <c r="G295" s="45">
        <v>216</v>
      </c>
      <c r="H295" s="45">
        <v>648</v>
      </c>
      <c r="I295" s="45">
        <v>594</v>
      </c>
      <c r="J295" s="45">
        <v>648</v>
      </c>
    </row>
    <row r="296" spans="1:10" ht="15.75" x14ac:dyDescent="0.25">
      <c r="A296" s="42"/>
      <c r="B296" s="46" t="s">
        <v>301</v>
      </c>
      <c r="C296" s="41">
        <v>637005</v>
      </c>
      <c r="D296" s="41"/>
      <c r="E296" s="43">
        <v>581.1</v>
      </c>
      <c r="F296" s="45">
        <v>200</v>
      </c>
      <c r="G296" s="45">
        <v>195.23</v>
      </c>
      <c r="H296" s="45">
        <v>0</v>
      </c>
      <c r="I296" s="45">
        <v>176.36</v>
      </c>
      <c r="J296" s="45">
        <v>200</v>
      </c>
    </row>
    <row r="297" spans="1:10" ht="15.75" x14ac:dyDescent="0.25">
      <c r="A297" s="42"/>
      <c r="B297" s="46" t="s">
        <v>302</v>
      </c>
      <c r="C297" s="41">
        <v>637005</v>
      </c>
      <c r="D297" s="42">
        <v>1</v>
      </c>
      <c r="E297" s="43">
        <v>1000</v>
      </c>
      <c r="F297" s="45">
        <v>1000</v>
      </c>
      <c r="G297" s="45">
        <v>1030</v>
      </c>
      <c r="H297" s="45">
        <v>1000</v>
      </c>
      <c r="I297" s="45">
        <v>1200</v>
      </c>
      <c r="J297" s="45">
        <v>1200</v>
      </c>
    </row>
    <row r="298" spans="1:10" ht="15.75" x14ac:dyDescent="0.25">
      <c r="A298" s="42"/>
      <c r="B298" s="46" t="s">
        <v>303</v>
      </c>
      <c r="C298" s="41">
        <v>637005</v>
      </c>
      <c r="D298" s="42">
        <v>2</v>
      </c>
      <c r="E298" s="43">
        <v>4013</v>
      </c>
      <c r="F298" s="45">
        <v>3000</v>
      </c>
      <c r="G298" s="45">
        <v>2700</v>
      </c>
      <c r="H298" s="45">
        <v>3000</v>
      </c>
      <c r="I298" s="45">
        <v>3920</v>
      </c>
      <c r="J298" s="45">
        <v>4000</v>
      </c>
    </row>
    <row r="299" spans="1:10" ht="15.75" x14ac:dyDescent="0.25">
      <c r="A299" s="42"/>
      <c r="B299" s="46" t="s">
        <v>304</v>
      </c>
      <c r="C299" s="41">
        <v>637005</v>
      </c>
      <c r="D299" s="42">
        <v>3</v>
      </c>
      <c r="E299" s="43"/>
      <c r="F299" s="45">
        <v>8000</v>
      </c>
      <c r="G299" s="45">
        <v>7826</v>
      </c>
      <c r="H299" s="45">
        <v>9100</v>
      </c>
      <c r="I299" s="45">
        <v>9867.6</v>
      </c>
      <c r="J299" s="45">
        <v>12000</v>
      </c>
    </row>
    <row r="300" spans="1:10" ht="15.75" x14ac:dyDescent="0.25">
      <c r="A300" s="42"/>
      <c r="B300" s="46" t="s">
        <v>305</v>
      </c>
      <c r="C300" s="41">
        <v>637014</v>
      </c>
      <c r="D300" s="42"/>
      <c r="E300" s="43">
        <v>2475</v>
      </c>
      <c r="F300" s="45">
        <v>2850</v>
      </c>
      <c r="G300" s="45">
        <v>2821.5</v>
      </c>
      <c r="H300" s="45">
        <v>3250</v>
      </c>
      <c r="I300" s="45">
        <v>2376</v>
      </c>
      <c r="J300" s="45">
        <v>3250</v>
      </c>
    </row>
    <row r="301" spans="1:10" ht="15.75" x14ac:dyDescent="0.25">
      <c r="A301" s="42"/>
      <c r="B301" s="46" t="s">
        <v>306</v>
      </c>
      <c r="C301" s="41">
        <v>637014</v>
      </c>
      <c r="D301" s="42">
        <v>1</v>
      </c>
      <c r="E301" s="43">
        <v>24.72</v>
      </c>
      <c r="F301" s="45">
        <v>50</v>
      </c>
      <c r="G301" s="45">
        <v>11.88</v>
      </c>
      <c r="H301" s="45">
        <v>50</v>
      </c>
      <c r="I301" s="45">
        <v>14.17</v>
      </c>
      <c r="J301" s="45">
        <v>50</v>
      </c>
    </row>
    <row r="302" spans="1:10" ht="15.75" x14ac:dyDescent="0.25">
      <c r="A302" s="42"/>
      <c r="B302" s="46" t="s">
        <v>307</v>
      </c>
      <c r="C302" s="41">
        <v>637015</v>
      </c>
      <c r="D302" s="42"/>
      <c r="E302" s="43">
        <v>988.38</v>
      </c>
      <c r="F302" s="45">
        <v>1000</v>
      </c>
      <c r="G302" s="45">
        <v>988.38</v>
      </c>
      <c r="H302" s="45">
        <v>1300</v>
      </c>
      <c r="I302" s="45">
        <v>2182.89</v>
      </c>
      <c r="J302" s="45">
        <v>2200</v>
      </c>
    </row>
    <row r="303" spans="1:10" ht="15.75" x14ac:dyDescent="0.25">
      <c r="A303" s="42"/>
      <c r="B303" s="118" t="s">
        <v>308</v>
      </c>
      <c r="C303" s="119">
        <v>637015</v>
      </c>
      <c r="D303" s="120">
        <v>1</v>
      </c>
      <c r="E303" s="43">
        <v>794.26</v>
      </c>
      <c r="F303" s="45">
        <v>800</v>
      </c>
      <c r="G303" s="45">
        <v>794.26</v>
      </c>
      <c r="H303" s="45">
        <v>800</v>
      </c>
      <c r="I303" s="45">
        <v>195.89</v>
      </c>
      <c r="J303" s="45">
        <v>200</v>
      </c>
    </row>
    <row r="304" spans="1:10" ht="15.75" x14ac:dyDescent="0.25">
      <c r="A304" s="42"/>
      <c r="B304" s="46" t="s">
        <v>309</v>
      </c>
      <c r="C304" s="41">
        <v>637016</v>
      </c>
      <c r="D304" s="41"/>
      <c r="E304" s="43">
        <v>662.92</v>
      </c>
      <c r="F304" s="45">
        <v>650</v>
      </c>
      <c r="G304" s="45">
        <v>652.72</v>
      </c>
      <c r="H304" s="45">
        <v>675</v>
      </c>
      <c r="I304" s="45">
        <v>495.55</v>
      </c>
      <c r="J304" s="45">
        <v>675</v>
      </c>
    </row>
    <row r="305" spans="1:10" ht="15.75" x14ac:dyDescent="0.25">
      <c r="A305" s="42"/>
      <c r="B305" s="46" t="s">
        <v>310</v>
      </c>
      <c r="C305" s="41">
        <v>637023</v>
      </c>
      <c r="D305" s="42"/>
      <c r="E305" s="43">
        <v>11.9</v>
      </c>
      <c r="F305" s="45"/>
      <c r="G305" s="45"/>
      <c r="H305" s="45"/>
      <c r="I305" s="45"/>
      <c r="J305" s="45"/>
    </row>
    <row r="306" spans="1:10" ht="15.75" x14ac:dyDescent="0.25">
      <c r="A306" s="42"/>
      <c r="B306" s="46" t="s">
        <v>311</v>
      </c>
      <c r="C306" s="41">
        <v>637026</v>
      </c>
      <c r="D306" s="41"/>
      <c r="E306" s="43">
        <v>1020</v>
      </c>
      <c r="F306" s="45">
        <v>1500</v>
      </c>
      <c r="G306" s="45">
        <v>1485</v>
      </c>
      <c r="H306" s="45">
        <v>4500</v>
      </c>
      <c r="I306" s="45"/>
      <c r="J306" s="45">
        <v>4500</v>
      </c>
    </row>
    <row r="307" spans="1:10" ht="15.75" x14ac:dyDescent="0.25">
      <c r="A307" s="42"/>
      <c r="B307" s="46" t="s">
        <v>312</v>
      </c>
      <c r="C307" s="41">
        <v>637027</v>
      </c>
      <c r="D307" s="42"/>
      <c r="E307" s="43">
        <v>97.25</v>
      </c>
      <c r="F307" s="45">
        <v>50</v>
      </c>
      <c r="G307" s="45">
        <v>16.21</v>
      </c>
      <c r="H307" s="45"/>
      <c r="I307" s="45">
        <v>402.5</v>
      </c>
      <c r="J307" s="45">
        <v>400</v>
      </c>
    </row>
    <row r="308" spans="1:10" ht="15.75" x14ac:dyDescent="0.25">
      <c r="A308" s="42"/>
      <c r="B308" s="46" t="s">
        <v>313</v>
      </c>
      <c r="C308" s="41"/>
      <c r="D308" s="42"/>
      <c r="E308" s="43"/>
      <c r="F308" s="45"/>
      <c r="G308" s="45"/>
      <c r="H308" s="45"/>
      <c r="I308" s="45"/>
      <c r="J308" s="45"/>
    </row>
    <row r="309" spans="1:10" ht="15.75" x14ac:dyDescent="0.25">
      <c r="A309" s="42"/>
      <c r="B309" s="46" t="s">
        <v>314</v>
      </c>
      <c r="C309" s="41">
        <v>642006</v>
      </c>
      <c r="D309" s="41"/>
      <c r="E309" s="43">
        <v>586.75</v>
      </c>
      <c r="F309" s="45">
        <v>900</v>
      </c>
      <c r="G309" s="45">
        <v>870.54</v>
      </c>
      <c r="H309" s="45">
        <v>900</v>
      </c>
      <c r="I309" s="45">
        <v>1037.4000000000001</v>
      </c>
      <c r="J309" s="45">
        <v>1050</v>
      </c>
    </row>
    <row r="310" spans="1:10" ht="16.5" thickBot="1" x14ac:dyDescent="0.3">
      <c r="A310" s="42"/>
      <c r="B310" s="68" t="s">
        <v>315</v>
      </c>
      <c r="C310" s="69">
        <v>642015</v>
      </c>
      <c r="D310" s="70"/>
      <c r="E310" s="71">
        <v>231.34</v>
      </c>
      <c r="F310" s="73">
        <v>300</v>
      </c>
      <c r="G310" s="73"/>
      <c r="H310" s="73"/>
      <c r="I310" s="73">
        <v>25.83</v>
      </c>
      <c r="J310" s="73">
        <v>40</v>
      </c>
    </row>
    <row r="311" spans="1:10" ht="16.5" thickBot="1" x14ac:dyDescent="0.3">
      <c r="A311" s="239"/>
      <c r="B311" s="169" t="s">
        <v>316</v>
      </c>
      <c r="C311" s="170"/>
      <c r="D311" s="171"/>
      <c r="E311" s="141">
        <f t="shared" ref="E311:J311" si="9">SUM(E251:E310)</f>
        <v>26567.95</v>
      </c>
      <c r="F311" s="143">
        <f t="shared" si="9"/>
        <v>38375</v>
      </c>
      <c r="G311" s="143">
        <f t="shared" si="9"/>
        <v>35910.760000000009</v>
      </c>
      <c r="H311" s="143">
        <f t="shared" si="9"/>
        <v>41543</v>
      </c>
      <c r="I311" s="143">
        <f t="shared" si="9"/>
        <v>38265.780000000006</v>
      </c>
      <c r="J311" s="143">
        <f t="shared" si="9"/>
        <v>50923</v>
      </c>
    </row>
    <row r="312" spans="1:10" ht="16.5" thickBot="1" x14ac:dyDescent="0.3">
      <c r="A312" s="240" t="s">
        <v>317</v>
      </c>
      <c r="B312" s="241"/>
      <c r="C312" s="241"/>
      <c r="D312" s="242"/>
      <c r="E312" s="243">
        <f>E240+E250+E311</f>
        <v>141324.03</v>
      </c>
      <c r="F312" s="143">
        <f>F240+F250+F311</f>
        <v>152802</v>
      </c>
      <c r="G312" s="143">
        <f>G240+G250+G311</f>
        <v>146557.22000000003</v>
      </c>
      <c r="H312" s="143">
        <f>H240+H250+H311</f>
        <v>137793</v>
      </c>
      <c r="I312" s="143">
        <f>I240+I250+I311</f>
        <v>116729.43000000002</v>
      </c>
      <c r="J312" s="244">
        <f>SUM(J240+J250+J311)</f>
        <v>147173</v>
      </c>
    </row>
    <row r="313" spans="1:10" ht="16.5" thickBot="1" x14ac:dyDescent="0.3">
      <c r="A313" s="30" t="s">
        <v>318</v>
      </c>
      <c r="B313" s="14"/>
      <c r="C313" s="14"/>
      <c r="D313" s="14"/>
      <c r="E313" s="14"/>
      <c r="F313" s="14"/>
      <c r="G313" s="14"/>
      <c r="H313" s="14"/>
      <c r="I313" s="14"/>
      <c r="J313" s="31"/>
    </row>
    <row r="314" spans="1:10" ht="15.75" x14ac:dyDescent="0.25">
      <c r="A314" s="114"/>
      <c r="B314" s="114" t="s">
        <v>319</v>
      </c>
      <c r="C314" s="34">
        <v>637012</v>
      </c>
      <c r="D314" s="35"/>
      <c r="E314" s="36">
        <v>353.56</v>
      </c>
      <c r="F314" s="37">
        <v>450</v>
      </c>
      <c r="G314" s="38">
        <v>467.03</v>
      </c>
      <c r="H314" s="38">
        <v>470</v>
      </c>
      <c r="I314" s="38">
        <v>480.73</v>
      </c>
      <c r="J314" s="38">
        <v>550</v>
      </c>
    </row>
    <row r="315" spans="1:10" ht="16.5" thickBot="1" x14ac:dyDescent="0.3">
      <c r="A315" s="68"/>
      <c r="B315" s="68" t="s">
        <v>320</v>
      </c>
      <c r="C315" s="69">
        <v>637012</v>
      </c>
      <c r="D315" s="70">
        <v>1</v>
      </c>
      <c r="E315" s="71"/>
      <c r="F315" s="72"/>
      <c r="G315" s="74"/>
      <c r="H315" s="74"/>
      <c r="I315" s="74"/>
      <c r="J315" s="74"/>
    </row>
    <row r="316" spans="1:10" ht="16.5" thickBot="1" x14ac:dyDescent="0.3">
      <c r="A316" s="169" t="s">
        <v>145</v>
      </c>
      <c r="B316" s="170"/>
      <c r="C316" s="170"/>
      <c r="D316" s="171"/>
      <c r="E316" s="141">
        <f>E314</f>
        <v>353.56</v>
      </c>
      <c r="F316" s="79">
        <v>450</v>
      </c>
      <c r="G316" s="205">
        <f>SUM(G314:G315)</f>
        <v>467.03</v>
      </c>
      <c r="H316" s="205">
        <f>H314</f>
        <v>470</v>
      </c>
      <c r="I316" s="205">
        <f>SUM(I314:I315)</f>
        <v>480.73</v>
      </c>
      <c r="J316" s="206">
        <f>SUM(J314:J315)</f>
        <v>550</v>
      </c>
    </row>
    <row r="317" spans="1:10" ht="16.5" thickBot="1" x14ac:dyDescent="0.3">
      <c r="A317" s="30" t="s">
        <v>321</v>
      </c>
      <c r="B317" s="14"/>
      <c r="C317" s="14"/>
      <c r="D317" s="14"/>
      <c r="E317" s="14"/>
      <c r="F317" s="14"/>
      <c r="G317" s="14"/>
      <c r="H317" s="14"/>
      <c r="I317" s="14"/>
      <c r="J317" s="31"/>
    </row>
    <row r="318" spans="1:10" ht="15.75" x14ac:dyDescent="0.25">
      <c r="A318" s="35"/>
      <c r="B318" s="144" t="s">
        <v>322</v>
      </c>
      <c r="C318" s="192">
        <v>632001</v>
      </c>
      <c r="D318" s="193"/>
      <c r="E318" s="245">
        <v>417.27</v>
      </c>
      <c r="F318" s="37">
        <v>470</v>
      </c>
      <c r="G318" s="38">
        <v>430</v>
      </c>
      <c r="H318" s="38">
        <v>450</v>
      </c>
      <c r="I318" s="38">
        <v>605.73</v>
      </c>
      <c r="J318" s="38">
        <v>650</v>
      </c>
    </row>
    <row r="319" spans="1:10" ht="15.75" x14ac:dyDescent="0.25">
      <c r="A319" s="42"/>
      <c r="B319" s="118" t="s">
        <v>323</v>
      </c>
      <c r="C319" s="119">
        <v>632003</v>
      </c>
      <c r="D319" s="120"/>
      <c r="E319" s="216">
        <v>1</v>
      </c>
      <c r="F319" s="44">
        <v>1</v>
      </c>
      <c r="G319" s="45">
        <v>1</v>
      </c>
      <c r="H319" s="45">
        <v>1</v>
      </c>
      <c r="I319" s="45"/>
      <c r="J319" s="45">
        <v>1</v>
      </c>
    </row>
    <row r="320" spans="1:10" ht="15.75" x14ac:dyDescent="0.25">
      <c r="A320" s="42"/>
      <c r="B320" s="42" t="s">
        <v>324</v>
      </c>
      <c r="C320" s="41">
        <v>632001</v>
      </c>
      <c r="D320" s="42">
        <v>1</v>
      </c>
      <c r="E320" s="216"/>
      <c r="F320" s="246"/>
      <c r="G320" s="45"/>
      <c r="H320" s="45"/>
      <c r="I320" s="45"/>
      <c r="J320" s="45"/>
    </row>
    <row r="321" spans="1:10" ht="15.75" x14ac:dyDescent="0.25">
      <c r="A321" s="42"/>
      <c r="B321" s="42" t="s">
        <v>270</v>
      </c>
      <c r="C321" s="41">
        <v>633004</v>
      </c>
      <c r="D321" s="42"/>
      <c r="E321" s="216"/>
      <c r="F321" s="246"/>
      <c r="G321" s="45"/>
      <c r="H321" s="45"/>
      <c r="I321" s="45"/>
      <c r="J321" s="45"/>
    </row>
    <row r="322" spans="1:10" ht="15.75" x14ac:dyDescent="0.25">
      <c r="A322" s="42"/>
      <c r="B322" s="42" t="s">
        <v>325</v>
      </c>
      <c r="C322" s="41">
        <v>633006</v>
      </c>
      <c r="D322" s="42"/>
      <c r="E322" s="216">
        <v>487.42</v>
      </c>
      <c r="F322" s="44">
        <v>20</v>
      </c>
      <c r="G322" s="45">
        <v>12.86</v>
      </c>
      <c r="H322" s="45">
        <v>3000</v>
      </c>
      <c r="I322" s="45">
        <v>4448.3599999999997</v>
      </c>
      <c r="J322" s="45">
        <v>4500</v>
      </c>
    </row>
    <row r="323" spans="1:10" ht="15.75" x14ac:dyDescent="0.25">
      <c r="A323" s="42"/>
      <c r="B323" s="42" t="s">
        <v>326</v>
      </c>
      <c r="C323" s="41">
        <v>633009</v>
      </c>
      <c r="D323" s="42"/>
      <c r="E323" s="216">
        <v>9</v>
      </c>
      <c r="F323" s="44">
        <v>12</v>
      </c>
      <c r="G323" s="45">
        <v>12</v>
      </c>
      <c r="H323" s="45">
        <v>12</v>
      </c>
      <c r="I323" s="45">
        <v>23.5</v>
      </c>
      <c r="J323" s="45">
        <v>35</v>
      </c>
    </row>
    <row r="324" spans="1:10" ht="15.75" x14ac:dyDescent="0.25">
      <c r="A324" s="42"/>
      <c r="B324" s="42" t="s">
        <v>327</v>
      </c>
      <c r="C324" s="41">
        <v>635006</v>
      </c>
      <c r="D324" s="42"/>
      <c r="E324" s="216"/>
      <c r="F324" s="44"/>
      <c r="G324" s="45"/>
      <c r="H324" s="45">
        <v>2000</v>
      </c>
      <c r="I324" s="45">
        <v>1999.5</v>
      </c>
      <c r="J324" s="45">
        <v>2000</v>
      </c>
    </row>
    <row r="325" spans="1:10" ht="15.75" x14ac:dyDescent="0.25">
      <c r="A325" s="42"/>
      <c r="B325" s="42" t="s">
        <v>328</v>
      </c>
      <c r="C325" s="41">
        <v>637001</v>
      </c>
      <c r="D325" s="42"/>
      <c r="E325" s="216">
        <v>580</v>
      </c>
      <c r="F325" s="44">
        <v>450</v>
      </c>
      <c r="G325" s="45">
        <v>400</v>
      </c>
      <c r="H325" s="45">
        <v>450</v>
      </c>
      <c r="I325" s="45">
        <v>684</v>
      </c>
      <c r="J325" s="45">
        <v>700</v>
      </c>
    </row>
    <row r="326" spans="1:10" ht="15.75" x14ac:dyDescent="0.25">
      <c r="A326" s="42"/>
      <c r="B326" s="42" t="s">
        <v>329</v>
      </c>
      <c r="C326" s="41">
        <v>637004</v>
      </c>
      <c r="D326" s="42"/>
      <c r="E326" s="216">
        <v>175.92</v>
      </c>
      <c r="F326" s="44">
        <v>120</v>
      </c>
      <c r="G326" s="45">
        <v>120</v>
      </c>
      <c r="H326" s="45">
        <v>120</v>
      </c>
      <c r="I326" s="45">
        <v>10.5</v>
      </c>
      <c r="J326" s="45">
        <v>15</v>
      </c>
    </row>
    <row r="327" spans="1:10" ht="15.75" x14ac:dyDescent="0.25">
      <c r="A327" s="42"/>
      <c r="B327" s="42" t="s">
        <v>330</v>
      </c>
      <c r="C327" s="41">
        <v>637005</v>
      </c>
      <c r="D327" s="42"/>
      <c r="E327" s="247">
        <v>726</v>
      </c>
      <c r="F327" s="44">
        <v>710</v>
      </c>
      <c r="G327" s="45">
        <v>709.3</v>
      </c>
      <c r="H327" s="248">
        <v>710</v>
      </c>
      <c r="I327" s="248">
        <v>936.8</v>
      </c>
      <c r="J327" s="248">
        <v>1000</v>
      </c>
    </row>
    <row r="328" spans="1:10" ht="16.5" thickBot="1" x14ac:dyDescent="0.3">
      <c r="A328" s="70"/>
      <c r="B328" s="70" t="s">
        <v>331</v>
      </c>
      <c r="C328" s="69">
        <v>637015</v>
      </c>
      <c r="D328" s="70"/>
      <c r="E328" s="249">
        <v>250</v>
      </c>
      <c r="F328" s="72">
        <v>250</v>
      </c>
      <c r="G328" s="73">
        <v>250</v>
      </c>
      <c r="H328" s="250">
        <v>250</v>
      </c>
      <c r="I328" s="250">
        <v>250</v>
      </c>
      <c r="J328" s="250">
        <v>250</v>
      </c>
    </row>
    <row r="329" spans="1:10" ht="16.5" thickBot="1" x14ac:dyDescent="0.3">
      <c r="A329" s="169" t="s">
        <v>145</v>
      </c>
      <c r="B329" s="170"/>
      <c r="C329" s="170"/>
      <c r="D329" s="171"/>
      <c r="E329" s="160">
        <f t="shared" ref="E329:J329" si="10">SUM(E318:E328)</f>
        <v>2646.61</v>
      </c>
      <c r="F329" s="79">
        <f t="shared" si="10"/>
        <v>2033</v>
      </c>
      <c r="G329" s="181">
        <f t="shared" si="10"/>
        <v>1935.1599999999999</v>
      </c>
      <c r="H329" s="181">
        <f t="shared" si="10"/>
        <v>6993</v>
      </c>
      <c r="I329" s="181">
        <f t="shared" si="10"/>
        <v>8958.39</v>
      </c>
      <c r="J329" s="181">
        <f t="shared" si="10"/>
        <v>9151</v>
      </c>
    </row>
    <row r="330" spans="1:10" ht="16.5" thickBot="1" x14ac:dyDescent="0.3">
      <c r="A330" s="30" t="s">
        <v>332</v>
      </c>
      <c r="B330" s="14"/>
      <c r="C330" s="14"/>
      <c r="D330" s="14"/>
      <c r="E330" s="14"/>
      <c r="F330" s="14"/>
      <c r="G330" s="14"/>
      <c r="H330" s="14"/>
      <c r="I330" s="14"/>
      <c r="J330" s="31"/>
    </row>
    <row r="331" spans="1:10" ht="15.75" x14ac:dyDescent="0.25">
      <c r="A331" s="35"/>
      <c r="B331" s="35" t="s">
        <v>333</v>
      </c>
      <c r="C331" s="34">
        <v>635006</v>
      </c>
      <c r="D331" s="35"/>
      <c r="E331" s="251">
        <v>2595.7399999999998</v>
      </c>
      <c r="F331" s="37">
        <v>800</v>
      </c>
      <c r="G331" s="38">
        <v>612.78</v>
      </c>
      <c r="H331" s="38">
        <v>800</v>
      </c>
      <c r="I331" s="38">
        <v>954</v>
      </c>
      <c r="J331" s="38">
        <v>1000</v>
      </c>
    </row>
    <row r="332" spans="1:10" ht="16.5" thickBot="1" x14ac:dyDescent="0.3">
      <c r="A332" s="70"/>
      <c r="B332" s="70" t="s">
        <v>153</v>
      </c>
      <c r="C332" s="69">
        <v>635006</v>
      </c>
      <c r="D332" s="70">
        <v>1</v>
      </c>
      <c r="E332" s="252"/>
      <c r="F332" s="72"/>
      <c r="G332" s="253"/>
      <c r="H332" s="159"/>
      <c r="I332" s="159"/>
      <c r="J332" s="159"/>
    </row>
    <row r="333" spans="1:10" ht="16.5" thickBot="1" x14ac:dyDescent="0.3">
      <c r="A333" s="169" t="s">
        <v>334</v>
      </c>
      <c r="B333" s="170"/>
      <c r="C333" s="170"/>
      <c r="D333" s="171"/>
      <c r="E333" s="160">
        <f>E331</f>
        <v>2595.7399999999998</v>
      </c>
      <c r="F333" s="79">
        <f>SUM(F331:F332)</f>
        <v>800</v>
      </c>
      <c r="G333" s="181">
        <f>SUM(G331:G332)</f>
        <v>612.78</v>
      </c>
      <c r="H333" s="181">
        <f>H331</f>
        <v>800</v>
      </c>
      <c r="I333" s="181">
        <f>SUM(I331:I332)</f>
        <v>954</v>
      </c>
      <c r="J333" s="181">
        <f>SUM(J331:J332)</f>
        <v>1000</v>
      </c>
    </row>
    <row r="334" spans="1:10" ht="16.5" thickBot="1" x14ac:dyDescent="0.3">
      <c r="A334" s="30" t="s">
        <v>154</v>
      </c>
      <c r="B334" s="14"/>
      <c r="C334" s="14"/>
      <c r="D334" s="14"/>
      <c r="E334" s="14"/>
      <c r="F334" s="14"/>
      <c r="G334" s="14"/>
      <c r="H334" s="14"/>
      <c r="I334" s="14"/>
      <c r="J334" s="31"/>
    </row>
    <row r="335" spans="1:10" ht="15.75" x14ac:dyDescent="0.25">
      <c r="A335" s="35"/>
      <c r="B335" s="35" t="s">
        <v>335</v>
      </c>
      <c r="C335" s="34">
        <v>633004</v>
      </c>
      <c r="D335" s="35"/>
      <c r="E335" s="245">
        <v>363</v>
      </c>
      <c r="F335" s="37">
        <v>205</v>
      </c>
      <c r="G335" s="38">
        <v>204</v>
      </c>
      <c r="H335" s="38">
        <v>250</v>
      </c>
      <c r="I335" s="38">
        <v>159</v>
      </c>
      <c r="J335" s="38">
        <v>520</v>
      </c>
    </row>
    <row r="336" spans="1:10" ht="15.75" x14ac:dyDescent="0.25">
      <c r="A336" s="46"/>
      <c r="B336" s="46" t="s">
        <v>336</v>
      </c>
      <c r="C336" s="41">
        <v>633006</v>
      </c>
      <c r="D336" s="42"/>
      <c r="E336" s="216">
        <v>219.46</v>
      </c>
      <c r="F336" s="44">
        <v>300</v>
      </c>
      <c r="G336" s="45">
        <v>289</v>
      </c>
      <c r="H336" s="45">
        <v>300</v>
      </c>
      <c r="I336" s="45">
        <v>93.12</v>
      </c>
      <c r="J336" s="45">
        <v>300</v>
      </c>
    </row>
    <row r="337" spans="1:10" ht="15.75" x14ac:dyDescent="0.25">
      <c r="A337" s="46"/>
      <c r="B337" s="46" t="s">
        <v>337</v>
      </c>
      <c r="C337" s="41">
        <v>634004</v>
      </c>
      <c r="D337" s="42"/>
      <c r="E337" s="216">
        <v>909.67</v>
      </c>
      <c r="F337" s="44">
        <v>1500</v>
      </c>
      <c r="G337" s="45">
        <v>318.06</v>
      </c>
      <c r="H337" s="45">
        <v>1500</v>
      </c>
      <c r="I337" s="45">
        <v>322.14999999999998</v>
      </c>
      <c r="J337" s="45">
        <v>500</v>
      </c>
    </row>
    <row r="338" spans="1:10" ht="15.75" x14ac:dyDescent="0.25">
      <c r="A338" s="46"/>
      <c r="B338" s="118" t="s">
        <v>338</v>
      </c>
      <c r="C338" s="119">
        <v>636002</v>
      </c>
      <c r="D338" s="120"/>
      <c r="E338" s="216">
        <v>878.04</v>
      </c>
      <c r="F338" s="44">
        <v>1300</v>
      </c>
      <c r="G338" s="45">
        <v>1507.66</v>
      </c>
      <c r="H338" s="45">
        <v>1660</v>
      </c>
      <c r="I338" s="45">
        <v>1723.65</v>
      </c>
      <c r="J338" s="45">
        <v>1800</v>
      </c>
    </row>
    <row r="339" spans="1:10" ht="15.75" x14ac:dyDescent="0.25">
      <c r="A339" s="46"/>
      <c r="B339" s="46" t="s">
        <v>339</v>
      </c>
      <c r="C339" s="41">
        <v>637004</v>
      </c>
      <c r="D339" s="42"/>
      <c r="E339" s="216">
        <v>20640.64</v>
      </c>
      <c r="F339" s="44">
        <v>20000</v>
      </c>
      <c r="G339" s="45">
        <v>22118.22</v>
      </c>
      <c r="H339" s="45">
        <v>24330</v>
      </c>
      <c r="I339" s="45">
        <v>24976.54</v>
      </c>
      <c r="J339" s="45">
        <v>27000</v>
      </c>
    </row>
    <row r="340" spans="1:10" ht="15.75" x14ac:dyDescent="0.25">
      <c r="A340" s="46"/>
      <c r="B340" s="46" t="s">
        <v>340</v>
      </c>
      <c r="C340" s="41">
        <v>637004</v>
      </c>
      <c r="D340" s="42">
        <v>1</v>
      </c>
      <c r="E340" s="216">
        <v>1263.08</v>
      </c>
      <c r="F340" s="44">
        <v>1100</v>
      </c>
      <c r="G340" s="45">
        <v>1211.42</v>
      </c>
      <c r="H340" s="45">
        <v>1335</v>
      </c>
      <c r="I340" s="45">
        <v>1820.31</v>
      </c>
      <c r="J340" s="45">
        <v>2000</v>
      </c>
    </row>
    <row r="341" spans="1:10" ht="16.5" thickBot="1" x14ac:dyDescent="0.3">
      <c r="A341" s="68"/>
      <c r="B341" s="68" t="s">
        <v>341</v>
      </c>
      <c r="C341" s="69">
        <v>637005</v>
      </c>
      <c r="D341" s="70"/>
      <c r="E341" s="217"/>
      <c r="F341" s="72"/>
      <c r="G341" s="73"/>
      <c r="H341" s="74"/>
      <c r="I341" s="74"/>
      <c r="J341" s="74"/>
    </row>
    <row r="342" spans="1:10" ht="16.5" thickBot="1" x14ac:dyDescent="0.3">
      <c r="A342" s="169" t="s">
        <v>334</v>
      </c>
      <c r="B342" s="170"/>
      <c r="C342" s="170"/>
      <c r="D342" s="171"/>
      <c r="E342" s="78">
        <f t="shared" ref="E342:J342" si="11">SUM(E335:E341)</f>
        <v>24273.89</v>
      </c>
      <c r="F342" s="79">
        <f t="shared" si="11"/>
        <v>24405</v>
      </c>
      <c r="G342" s="80">
        <f t="shared" si="11"/>
        <v>25648.36</v>
      </c>
      <c r="H342" s="80">
        <f t="shared" si="11"/>
        <v>29375</v>
      </c>
      <c r="I342" s="80">
        <f t="shared" si="11"/>
        <v>29094.77</v>
      </c>
      <c r="J342" s="80">
        <f t="shared" si="11"/>
        <v>32120</v>
      </c>
    </row>
    <row r="343" spans="1:10" ht="16.5" thickBot="1" x14ac:dyDescent="0.3">
      <c r="A343" s="89" t="s">
        <v>342</v>
      </c>
      <c r="B343" s="90"/>
      <c r="C343" s="90"/>
      <c r="D343" s="90"/>
      <c r="E343" s="90"/>
      <c r="F343" s="90"/>
      <c r="G343" s="90"/>
      <c r="H343" s="90"/>
      <c r="I343" s="90"/>
      <c r="J343" s="91"/>
    </row>
    <row r="344" spans="1:10" ht="15.75" x14ac:dyDescent="0.25">
      <c r="A344" s="114"/>
      <c r="B344" s="114" t="s">
        <v>343</v>
      </c>
      <c r="C344" s="34">
        <v>641006</v>
      </c>
      <c r="D344" s="35"/>
      <c r="E344" s="36"/>
      <c r="F344" s="37"/>
      <c r="G344" s="195"/>
      <c r="H344" s="195"/>
      <c r="I344" s="195"/>
      <c r="J344" s="195"/>
    </row>
    <row r="345" spans="1:10" ht="16.5" thickBot="1" x14ac:dyDescent="0.3">
      <c r="A345" s="68"/>
      <c r="B345" s="68" t="s">
        <v>344</v>
      </c>
      <c r="C345" s="69">
        <v>642006</v>
      </c>
      <c r="D345" s="70"/>
      <c r="E345" s="71">
        <v>1731.6</v>
      </c>
      <c r="F345" s="72">
        <v>1750</v>
      </c>
      <c r="G345" s="73">
        <v>1731.6</v>
      </c>
      <c r="H345" s="73">
        <v>1750</v>
      </c>
      <c r="I345" s="73">
        <v>865.8</v>
      </c>
      <c r="J345" s="73">
        <v>1750</v>
      </c>
    </row>
    <row r="346" spans="1:10" ht="16.5" thickBot="1" x14ac:dyDescent="0.3">
      <c r="A346" s="169" t="s">
        <v>334</v>
      </c>
      <c r="B346" s="170"/>
      <c r="C346" s="170"/>
      <c r="D346" s="171"/>
      <c r="E346" s="226">
        <f>E345</f>
        <v>1731.6</v>
      </c>
      <c r="F346" s="79">
        <f>SUM(F345)</f>
        <v>1750</v>
      </c>
      <c r="G346" s="181">
        <f>SUM(G344:G345)</f>
        <v>1731.6</v>
      </c>
      <c r="H346" s="181">
        <f>SUM(H345)</f>
        <v>1750</v>
      </c>
      <c r="I346" s="181">
        <f>SUM(I344:I345)</f>
        <v>865.8</v>
      </c>
      <c r="J346" s="181">
        <f>SUM(J345)</f>
        <v>1750</v>
      </c>
    </row>
    <row r="347" spans="1:10" ht="16.5" thickBot="1" x14ac:dyDescent="0.3">
      <c r="A347" s="89" t="s">
        <v>345</v>
      </c>
      <c r="B347" s="90"/>
      <c r="C347" s="90"/>
      <c r="D347" s="90"/>
      <c r="E347" s="90"/>
      <c r="F347" s="90"/>
      <c r="G347" s="90"/>
      <c r="H347" s="90"/>
      <c r="I347" s="90"/>
      <c r="J347" s="91"/>
    </row>
    <row r="348" spans="1:10" ht="15.75" x14ac:dyDescent="0.25">
      <c r="A348" s="114"/>
      <c r="B348" s="114" t="s">
        <v>237</v>
      </c>
      <c r="C348" s="35">
        <v>611</v>
      </c>
      <c r="D348" s="35"/>
      <c r="E348" s="36"/>
      <c r="F348" s="37">
        <v>5000</v>
      </c>
      <c r="G348" s="38">
        <v>4543.3100000000004</v>
      </c>
      <c r="H348" s="38">
        <v>6400</v>
      </c>
      <c r="I348" s="38">
        <v>5338.74</v>
      </c>
      <c r="J348" s="38">
        <v>6400</v>
      </c>
    </row>
    <row r="349" spans="1:10" ht="15.75" x14ac:dyDescent="0.25">
      <c r="A349" s="46"/>
      <c r="B349" s="46" t="s">
        <v>346</v>
      </c>
      <c r="C349" s="41">
        <v>612001</v>
      </c>
      <c r="D349" s="42"/>
      <c r="E349" s="43"/>
      <c r="F349" s="44">
        <v>350</v>
      </c>
      <c r="G349" s="45">
        <v>306.77999999999997</v>
      </c>
      <c r="H349" s="45">
        <v>390</v>
      </c>
      <c r="I349" s="45">
        <v>301.39999999999998</v>
      </c>
      <c r="J349" s="45">
        <v>390</v>
      </c>
    </row>
    <row r="350" spans="1:10" ht="15.75" x14ac:dyDescent="0.25">
      <c r="A350" s="46"/>
      <c r="B350" s="46" t="s">
        <v>347</v>
      </c>
      <c r="C350" s="42">
        <v>614</v>
      </c>
      <c r="D350" s="42"/>
      <c r="E350" s="43"/>
      <c r="F350" s="44">
        <v>300</v>
      </c>
      <c r="G350" s="45">
        <v>120</v>
      </c>
      <c r="H350" s="64">
        <v>150</v>
      </c>
      <c r="I350" s="64"/>
      <c r="J350" s="64">
        <v>150</v>
      </c>
    </row>
    <row r="351" spans="1:10" ht="15.75" x14ac:dyDescent="0.25">
      <c r="A351" s="46"/>
      <c r="B351" s="46" t="s">
        <v>348</v>
      </c>
      <c r="C351" s="42" t="s">
        <v>349</v>
      </c>
      <c r="D351" s="42"/>
      <c r="E351" s="43">
        <v>211.79</v>
      </c>
      <c r="F351" s="44">
        <v>2129</v>
      </c>
      <c r="G351" s="45">
        <v>1965.91</v>
      </c>
      <c r="H351" s="45">
        <v>2390</v>
      </c>
      <c r="I351" s="45">
        <v>2595.92</v>
      </c>
      <c r="J351" s="45">
        <v>2700</v>
      </c>
    </row>
    <row r="352" spans="1:10" ht="15.75" x14ac:dyDescent="0.25">
      <c r="A352" s="46"/>
      <c r="B352" s="46" t="s">
        <v>350</v>
      </c>
      <c r="C352" s="41">
        <v>633004</v>
      </c>
      <c r="D352" s="42"/>
      <c r="E352" s="43"/>
      <c r="F352" s="44">
        <v>1200</v>
      </c>
      <c r="G352" s="45">
        <v>1167.4000000000001</v>
      </c>
      <c r="H352" s="45">
        <v>1000</v>
      </c>
      <c r="I352" s="45">
        <v>520.79999999999995</v>
      </c>
      <c r="J352" s="45">
        <v>550</v>
      </c>
    </row>
    <row r="353" spans="1:10" ht="15.75" x14ac:dyDescent="0.25">
      <c r="A353" s="46"/>
      <c r="B353" s="46" t="s">
        <v>351</v>
      </c>
      <c r="C353" s="41">
        <v>633006</v>
      </c>
      <c r="D353" s="42"/>
      <c r="E353" s="43">
        <v>447.01</v>
      </c>
      <c r="F353" s="44">
        <v>1100</v>
      </c>
      <c r="G353" s="45">
        <v>1110.46</v>
      </c>
      <c r="H353" s="45">
        <v>200</v>
      </c>
      <c r="I353" s="45">
        <v>892.65</v>
      </c>
      <c r="J353" s="45">
        <v>1000</v>
      </c>
    </row>
    <row r="354" spans="1:10" ht="15.75" x14ac:dyDescent="0.25">
      <c r="A354" s="46"/>
      <c r="B354" s="46" t="s">
        <v>352</v>
      </c>
      <c r="C354" s="41">
        <v>633006</v>
      </c>
      <c r="D354" s="42">
        <v>1</v>
      </c>
      <c r="E354" s="43">
        <v>108.83</v>
      </c>
      <c r="F354" s="44">
        <v>30</v>
      </c>
      <c r="G354" s="45">
        <v>24.06</v>
      </c>
      <c r="H354" s="45">
        <v>30</v>
      </c>
      <c r="I354" s="45"/>
      <c r="J354" s="45">
        <v>30</v>
      </c>
    </row>
    <row r="355" spans="1:10" ht="15.75" x14ac:dyDescent="0.25">
      <c r="A355" s="46"/>
      <c r="B355" s="46" t="s">
        <v>353</v>
      </c>
      <c r="C355" s="41">
        <v>633006</v>
      </c>
      <c r="D355" s="42">
        <v>2</v>
      </c>
      <c r="E355" s="43">
        <v>332.1</v>
      </c>
      <c r="F355" s="44"/>
      <c r="G355" s="45"/>
      <c r="H355" s="45">
        <v>300</v>
      </c>
      <c r="I355" s="45">
        <v>249</v>
      </c>
      <c r="J355" s="45">
        <v>300</v>
      </c>
    </row>
    <row r="356" spans="1:10" ht="15.75" x14ac:dyDescent="0.25">
      <c r="A356" s="46"/>
      <c r="B356" s="46" t="s">
        <v>354</v>
      </c>
      <c r="C356" s="41">
        <v>633006</v>
      </c>
      <c r="D356" s="42">
        <v>3</v>
      </c>
      <c r="E356" s="43"/>
      <c r="F356" s="44"/>
      <c r="G356" s="45"/>
      <c r="H356" s="45"/>
      <c r="I356" s="45"/>
      <c r="J356" s="45"/>
    </row>
    <row r="357" spans="1:10" ht="15.75" x14ac:dyDescent="0.25">
      <c r="A357" s="46"/>
      <c r="B357" s="46" t="s">
        <v>355</v>
      </c>
      <c r="C357" s="41">
        <v>634001</v>
      </c>
      <c r="D357" s="42"/>
      <c r="E357" s="43">
        <v>428.05</v>
      </c>
      <c r="F357" s="44">
        <v>580</v>
      </c>
      <c r="G357" s="45">
        <v>563.1</v>
      </c>
      <c r="H357" s="45">
        <v>580</v>
      </c>
      <c r="I357" s="45">
        <v>738.95</v>
      </c>
      <c r="J357" s="45">
        <v>750</v>
      </c>
    </row>
    <row r="358" spans="1:10" ht="15.75" x14ac:dyDescent="0.25">
      <c r="A358" s="46"/>
      <c r="B358" s="46" t="s">
        <v>356</v>
      </c>
      <c r="C358" s="41">
        <v>634001</v>
      </c>
      <c r="D358" s="42">
        <v>1</v>
      </c>
      <c r="E358" s="43">
        <v>27.98</v>
      </c>
      <c r="F358" s="44">
        <v>30</v>
      </c>
      <c r="G358" s="45">
        <v>20.399999999999999</v>
      </c>
      <c r="H358" s="45">
        <v>30</v>
      </c>
      <c r="I358" s="45">
        <v>21.81</v>
      </c>
      <c r="J358" s="45">
        <v>30</v>
      </c>
    </row>
    <row r="359" spans="1:10" ht="15.75" x14ac:dyDescent="0.25">
      <c r="A359" s="46"/>
      <c r="B359" s="46" t="s">
        <v>357</v>
      </c>
      <c r="C359" s="41">
        <v>634001</v>
      </c>
      <c r="D359" s="42">
        <v>2</v>
      </c>
      <c r="E359" s="43"/>
      <c r="F359" s="44"/>
      <c r="G359" s="45"/>
      <c r="H359" s="45"/>
      <c r="I359" s="45"/>
      <c r="J359" s="45"/>
    </row>
    <row r="360" spans="1:10" ht="15.75" x14ac:dyDescent="0.25">
      <c r="A360" s="46"/>
      <c r="B360" s="46" t="s">
        <v>358</v>
      </c>
      <c r="C360" s="41">
        <v>634001</v>
      </c>
      <c r="D360" s="42">
        <v>3</v>
      </c>
      <c r="E360" s="43">
        <v>113.5</v>
      </c>
      <c r="F360" s="44">
        <v>150</v>
      </c>
      <c r="G360" s="45">
        <v>130.77000000000001</v>
      </c>
      <c r="H360" s="45">
        <v>150</v>
      </c>
      <c r="I360" s="45">
        <v>265.45999999999998</v>
      </c>
      <c r="J360" s="45">
        <v>270</v>
      </c>
    </row>
    <row r="361" spans="1:10" ht="15.75" x14ac:dyDescent="0.25">
      <c r="A361" s="46"/>
      <c r="B361" s="46" t="s">
        <v>359</v>
      </c>
      <c r="C361" s="41">
        <v>634006</v>
      </c>
      <c r="D361" s="42"/>
      <c r="E361" s="43">
        <v>83.9</v>
      </c>
      <c r="F361" s="44">
        <v>100</v>
      </c>
      <c r="G361" s="45">
        <v>73.989999999999995</v>
      </c>
      <c r="H361" s="45">
        <v>100</v>
      </c>
      <c r="I361" s="45">
        <v>35.19</v>
      </c>
      <c r="J361" s="45">
        <v>50</v>
      </c>
    </row>
    <row r="362" spans="1:10" ht="15.75" x14ac:dyDescent="0.25">
      <c r="A362" s="46"/>
      <c r="B362" s="46" t="s">
        <v>360</v>
      </c>
      <c r="C362" s="41">
        <v>635004</v>
      </c>
      <c r="D362" s="42"/>
      <c r="E362" s="43">
        <v>607.89</v>
      </c>
      <c r="F362" s="44">
        <v>50</v>
      </c>
      <c r="G362" s="45">
        <v>39.5</v>
      </c>
      <c r="H362" s="45">
        <v>50</v>
      </c>
      <c r="I362" s="45">
        <v>53.07</v>
      </c>
      <c r="J362" s="45">
        <v>50</v>
      </c>
    </row>
    <row r="363" spans="1:10" ht="15.75" x14ac:dyDescent="0.25">
      <c r="A363" s="46"/>
      <c r="B363" s="46" t="s">
        <v>361</v>
      </c>
      <c r="C363" s="41">
        <v>635004</v>
      </c>
      <c r="D363" s="42">
        <v>1</v>
      </c>
      <c r="E363" s="43">
        <v>1457.5</v>
      </c>
      <c r="F363" s="44">
        <v>1000</v>
      </c>
      <c r="G363" s="45">
        <v>918</v>
      </c>
      <c r="H363" s="45">
        <v>300</v>
      </c>
      <c r="I363" s="45">
        <v>26.9</v>
      </c>
      <c r="J363" s="45">
        <v>30</v>
      </c>
    </row>
    <row r="364" spans="1:10" ht="15.75" x14ac:dyDescent="0.25">
      <c r="A364" s="46"/>
      <c r="B364" s="46" t="s">
        <v>362</v>
      </c>
      <c r="C364" s="41">
        <v>635004</v>
      </c>
      <c r="D364" s="42">
        <v>2</v>
      </c>
      <c r="E364" s="43"/>
      <c r="F364" s="44"/>
      <c r="G364" s="45"/>
      <c r="H364" s="45"/>
      <c r="I364" s="45"/>
      <c r="J364" s="45"/>
    </row>
    <row r="365" spans="1:10" ht="15.75" x14ac:dyDescent="0.25">
      <c r="A365" s="46"/>
      <c r="B365" s="46" t="s">
        <v>363</v>
      </c>
      <c r="C365" s="41">
        <v>635004</v>
      </c>
      <c r="D365" s="42">
        <v>3</v>
      </c>
      <c r="E365" s="43"/>
      <c r="F365" s="44"/>
      <c r="G365" s="66"/>
      <c r="H365" s="45"/>
      <c r="I365" s="45"/>
      <c r="J365" s="45"/>
    </row>
    <row r="366" spans="1:10" ht="15.75" x14ac:dyDescent="0.25">
      <c r="A366" s="46"/>
      <c r="B366" s="46" t="s">
        <v>364</v>
      </c>
      <c r="C366" s="41">
        <v>636001</v>
      </c>
      <c r="D366" s="42"/>
      <c r="E366" s="43">
        <v>44.9</v>
      </c>
      <c r="F366" s="44"/>
      <c r="G366" s="45"/>
      <c r="H366" s="45"/>
      <c r="I366" s="45"/>
      <c r="J366" s="45"/>
    </row>
    <row r="367" spans="1:10" ht="15.75" x14ac:dyDescent="0.25">
      <c r="A367" s="46"/>
      <c r="B367" s="46" t="s">
        <v>365</v>
      </c>
      <c r="C367" s="41">
        <v>637001</v>
      </c>
      <c r="D367" s="42"/>
      <c r="E367" s="43"/>
      <c r="F367" s="44"/>
      <c r="G367" s="45"/>
      <c r="H367" s="45"/>
      <c r="I367" s="45"/>
      <c r="J367" s="45"/>
    </row>
    <row r="368" spans="1:10" ht="15.75" x14ac:dyDescent="0.25">
      <c r="A368" s="46"/>
      <c r="B368" s="46" t="s">
        <v>366</v>
      </c>
      <c r="C368" s="41">
        <v>637004</v>
      </c>
      <c r="D368" s="42"/>
      <c r="E368" s="43"/>
      <c r="F368" s="44">
        <v>20</v>
      </c>
      <c r="G368" s="45">
        <v>20</v>
      </c>
      <c r="H368" s="45">
        <v>20</v>
      </c>
      <c r="I368" s="45"/>
      <c r="J368" s="45">
        <v>20</v>
      </c>
    </row>
    <row r="369" spans="1:10" ht="15.75" x14ac:dyDescent="0.25">
      <c r="A369" s="46"/>
      <c r="B369" s="46" t="s">
        <v>367</v>
      </c>
      <c r="C369" s="41">
        <v>637004</v>
      </c>
      <c r="D369" s="42">
        <v>3</v>
      </c>
      <c r="E369" s="43">
        <v>3374.24</v>
      </c>
      <c r="F369" s="44">
        <v>2200</v>
      </c>
      <c r="G369" s="45">
        <v>2097.5</v>
      </c>
      <c r="H369" s="45">
        <v>3500</v>
      </c>
      <c r="I369" s="45">
        <v>851.47</v>
      </c>
      <c r="J369" s="45">
        <v>1500</v>
      </c>
    </row>
    <row r="370" spans="1:10" ht="15.75" x14ac:dyDescent="0.25">
      <c r="A370" s="46"/>
      <c r="B370" s="46" t="s">
        <v>368</v>
      </c>
      <c r="C370" s="41">
        <v>637014</v>
      </c>
      <c r="D370" s="42"/>
      <c r="E370" s="43"/>
      <c r="F370" s="44"/>
      <c r="G370" s="45"/>
      <c r="H370" s="45"/>
      <c r="I370" s="45"/>
      <c r="J370" s="45"/>
    </row>
    <row r="371" spans="1:10" ht="15.75" x14ac:dyDescent="0.25">
      <c r="A371" s="46"/>
      <c r="B371" s="46" t="s">
        <v>306</v>
      </c>
      <c r="C371" s="41">
        <v>637014</v>
      </c>
      <c r="D371" s="42">
        <v>1</v>
      </c>
      <c r="E371" s="43">
        <v>2.34</v>
      </c>
      <c r="F371" s="44">
        <v>50</v>
      </c>
      <c r="G371" s="45">
        <v>47.52</v>
      </c>
      <c r="H371" s="45">
        <v>50</v>
      </c>
      <c r="I371" s="45">
        <v>23.22</v>
      </c>
      <c r="J371" s="45">
        <v>50</v>
      </c>
    </row>
    <row r="372" spans="1:10" ht="15.75" x14ac:dyDescent="0.25">
      <c r="A372" s="46"/>
      <c r="B372" s="46" t="s">
        <v>369</v>
      </c>
      <c r="C372" s="41">
        <v>637016</v>
      </c>
      <c r="D372" s="42"/>
      <c r="E372" s="43"/>
      <c r="F372" s="44">
        <v>50</v>
      </c>
      <c r="G372" s="45">
        <v>45.14</v>
      </c>
      <c r="H372" s="45">
        <v>65</v>
      </c>
      <c r="I372" s="45">
        <v>50.74</v>
      </c>
      <c r="J372" s="45">
        <v>65</v>
      </c>
    </row>
    <row r="373" spans="1:10" ht="15.75" x14ac:dyDescent="0.25">
      <c r="A373" s="46"/>
      <c r="B373" s="46" t="s">
        <v>370</v>
      </c>
      <c r="C373" s="41">
        <v>637027</v>
      </c>
      <c r="D373" s="42"/>
      <c r="E373" s="43">
        <v>939.62</v>
      </c>
      <c r="F373" s="44">
        <v>1100</v>
      </c>
      <c r="G373" s="45">
        <v>1015.5</v>
      </c>
      <c r="H373" s="45">
        <v>1020</v>
      </c>
      <c r="I373" s="45">
        <v>2217.25</v>
      </c>
      <c r="J373" s="45">
        <v>2220</v>
      </c>
    </row>
    <row r="374" spans="1:10" ht="16.5" thickBot="1" x14ac:dyDescent="0.3">
      <c r="A374" s="68"/>
      <c r="B374" s="68" t="s">
        <v>315</v>
      </c>
      <c r="C374" s="69">
        <v>642015</v>
      </c>
      <c r="D374" s="70"/>
      <c r="E374" s="71"/>
      <c r="F374" s="222">
        <v>200</v>
      </c>
      <c r="G374" s="73"/>
      <c r="H374" s="73"/>
      <c r="I374" s="73"/>
      <c r="J374" s="73"/>
    </row>
    <row r="375" spans="1:10" ht="16.5" thickBot="1" x14ac:dyDescent="0.3">
      <c r="A375" s="169" t="s">
        <v>145</v>
      </c>
      <c r="B375" s="170"/>
      <c r="C375" s="170"/>
      <c r="D375" s="171"/>
      <c r="E375" s="226">
        <f t="shared" ref="E375:J375" si="12">SUM(E348:E374)</f>
        <v>8179.6500000000005</v>
      </c>
      <c r="F375" s="254">
        <f t="shared" si="12"/>
        <v>15639</v>
      </c>
      <c r="G375" s="181">
        <f t="shared" si="12"/>
        <v>14209.34</v>
      </c>
      <c r="H375" s="181">
        <f t="shared" si="12"/>
        <v>16725</v>
      </c>
      <c r="I375" s="181">
        <f t="shared" si="12"/>
        <v>14182.569999999996</v>
      </c>
      <c r="J375" s="181">
        <f t="shared" si="12"/>
        <v>16555</v>
      </c>
    </row>
    <row r="376" spans="1:10" ht="16.5" thickBot="1" x14ac:dyDescent="0.3">
      <c r="A376" s="89" t="s">
        <v>371</v>
      </c>
      <c r="B376" s="90"/>
      <c r="C376" s="90"/>
      <c r="D376" s="90"/>
      <c r="E376" s="90"/>
      <c r="F376" s="90"/>
      <c r="G376" s="90"/>
      <c r="H376" s="90"/>
      <c r="I376" s="90"/>
      <c r="J376" s="91"/>
    </row>
    <row r="377" spans="1:10" ht="15.75" x14ac:dyDescent="0.25">
      <c r="A377" s="114"/>
      <c r="B377" s="114" t="s">
        <v>372</v>
      </c>
      <c r="C377" s="34">
        <v>632001</v>
      </c>
      <c r="D377" s="35"/>
      <c r="E377" s="36">
        <v>9075.2900000000009</v>
      </c>
      <c r="F377" s="38">
        <v>9500</v>
      </c>
      <c r="G377" s="38">
        <v>8816.5300000000007</v>
      </c>
      <c r="H377" s="38">
        <v>9000</v>
      </c>
      <c r="I377" s="38">
        <v>7697.91</v>
      </c>
      <c r="J377" s="38">
        <v>9000</v>
      </c>
    </row>
    <row r="378" spans="1:10" ht="15.75" x14ac:dyDescent="0.25">
      <c r="A378" s="46"/>
      <c r="B378" s="46" t="s">
        <v>373</v>
      </c>
      <c r="C378" s="41">
        <v>633006</v>
      </c>
      <c r="D378" s="42"/>
      <c r="E378" s="43"/>
      <c r="F378" s="45"/>
      <c r="G378" s="45"/>
      <c r="H378" s="45"/>
      <c r="I378" s="45">
        <v>1776</v>
      </c>
      <c r="J378" s="45">
        <v>1800</v>
      </c>
    </row>
    <row r="379" spans="1:10" ht="15.75" x14ac:dyDescent="0.25">
      <c r="A379" s="46"/>
      <c r="B379" s="46" t="s">
        <v>374</v>
      </c>
      <c r="C379" s="41">
        <v>635006</v>
      </c>
      <c r="D379" s="42"/>
      <c r="E379" s="43"/>
      <c r="F379" s="45"/>
      <c r="G379" s="45"/>
      <c r="H379" s="45"/>
      <c r="I379" s="45"/>
      <c r="J379" s="45"/>
    </row>
    <row r="380" spans="1:10" ht="15.75" x14ac:dyDescent="0.25">
      <c r="A380" s="46"/>
      <c r="B380" s="46" t="s">
        <v>375</v>
      </c>
      <c r="C380" s="41">
        <v>635006</v>
      </c>
      <c r="D380" s="42">
        <v>1</v>
      </c>
      <c r="E380" s="43">
        <v>285.26</v>
      </c>
      <c r="F380" s="45">
        <v>300</v>
      </c>
      <c r="G380" s="45"/>
      <c r="H380" s="45">
        <v>300</v>
      </c>
      <c r="I380" s="45"/>
      <c r="J380" s="45">
        <v>300</v>
      </c>
    </row>
    <row r="381" spans="1:10" ht="15.75" x14ac:dyDescent="0.25">
      <c r="A381" s="46"/>
      <c r="B381" s="46" t="s">
        <v>376</v>
      </c>
      <c r="C381" s="41">
        <v>637027</v>
      </c>
      <c r="D381" s="42"/>
      <c r="E381" s="43">
        <v>2771.5</v>
      </c>
      <c r="F381" s="45">
        <v>2900</v>
      </c>
      <c r="G381" s="45">
        <v>2622</v>
      </c>
      <c r="H381" s="45">
        <v>2630</v>
      </c>
      <c r="I381" s="45">
        <v>851</v>
      </c>
      <c r="J381" s="45">
        <v>1500</v>
      </c>
    </row>
    <row r="382" spans="1:10" ht="15.75" x14ac:dyDescent="0.25">
      <c r="A382" s="46"/>
      <c r="B382" s="46" t="s">
        <v>95</v>
      </c>
      <c r="C382" s="41">
        <v>637031</v>
      </c>
      <c r="D382" s="42"/>
      <c r="E382" s="43"/>
      <c r="F382" s="45"/>
      <c r="G382" s="45"/>
      <c r="H382" s="45"/>
      <c r="I382" s="45"/>
      <c r="J382" s="45"/>
    </row>
    <row r="383" spans="1:10" ht="15.75" x14ac:dyDescent="0.25">
      <c r="A383" s="46"/>
      <c r="B383" s="46" t="s">
        <v>377</v>
      </c>
      <c r="C383" s="42" t="s">
        <v>349</v>
      </c>
      <c r="D383" s="42"/>
      <c r="E383" s="43">
        <v>541.78</v>
      </c>
      <c r="F383" s="45">
        <v>565</v>
      </c>
      <c r="G383" s="45">
        <v>512.57000000000005</v>
      </c>
      <c r="H383" s="45">
        <v>522</v>
      </c>
      <c r="I383" s="45">
        <v>166.36</v>
      </c>
      <c r="J383" s="45">
        <v>250</v>
      </c>
    </row>
    <row r="384" spans="1:10" ht="16.5" thickBot="1" x14ac:dyDescent="0.3">
      <c r="A384" s="68"/>
      <c r="B384" s="68" t="s">
        <v>378</v>
      </c>
      <c r="C384" s="69">
        <v>633004</v>
      </c>
      <c r="D384" s="70"/>
      <c r="E384" s="71"/>
      <c r="F384" s="73">
        <v>1524</v>
      </c>
      <c r="G384" s="73">
        <v>1524</v>
      </c>
      <c r="H384" s="73">
        <v>18288</v>
      </c>
      <c r="I384" s="73">
        <v>16764</v>
      </c>
      <c r="J384" s="73">
        <v>18288</v>
      </c>
    </row>
    <row r="385" spans="1:10" ht="16.5" thickBot="1" x14ac:dyDescent="0.3">
      <c r="A385" s="169" t="s">
        <v>334</v>
      </c>
      <c r="B385" s="170"/>
      <c r="C385" s="170"/>
      <c r="D385" s="171"/>
      <c r="E385" s="226">
        <f>SUM(E377:E383)</f>
        <v>12673.830000000002</v>
      </c>
      <c r="F385" s="205">
        <f>SUM(F377:F384)</f>
        <v>14789</v>
      </c>
      <c r="G385" s="181">
        <f>SUM(G377:G384)</f>
        <v>13475.1</v>
      </c>
      <c r="H385" s="181">
        <f>SUM(H377:H384)</f>
        <v>30740</v>
      </c>
      <c r="I385" s="181">
        <f>SUM(I377:I384)</f>
        <v>27255.27</v>
      </c>
      <c r="J385" s="181">
        <f>SUM(J377:J384)</f>
        <v>31138</v>
      </c>
    </row>
    <row r="386" spans="1:10" ht="16.5" thickBot="1" x14ac:dyDescent="0.3">
      <c r="A386" s="89" t="s">
        <v>158</v>
      </c>
      <c r="B386" s="90"/>
      <c r="C386" s="90"/>
      <c r="D386" s="90"/>
      <c r="E386" s="90"/>
      <c r="F386" s="90"/>
      <c r="G386" s="90"/>
      <c r="H386" s="90"/>
      <c r="I386" s="90"/>
      <c r="J386" s="91"/>
    </row>
    <row r="387" spans="1:10" ht="15.75" x14ac:dyDescent="0.25">
      <c r="A387" s="114"/>
      <c r="B387" s="144" t="s">
        <v>379</v>
      </c>
      <c r="C387" s="192">
        <v>633006</v>
      </c>
      <c r="D387" s="193"/>
      <c r="E387" s="144"/>
      <c r="F387" s="37"/>
      <c r="G387" s="255"/>
      <c r="H387" s="37"/>
      <c r="I387" s="37"/>
      <c r="J387" s="37"/>
    </row>
    <row r="388" spans="1:10" ht="15.75" x14ac:dyDescent="0.25">
      <c r="A388" s="46"/>
      <c r="B388" s="118" t="s">
        <v>380</v>
      </c>
      <c r="C388" s="119">
        <v>633006</v>
      </c>
      <c r="D388" s="42">
        <v>1</v>
      </c>
      <c r="E388" s="118"/>
      <c r="F388" s="44"/>
      <c r="G388" s="256"/>
      <c r="H388" s="44"/>
      <c r="I388" s="118"/>
      <c r="J388" s="118"/>
    </row>
    <row r="389" spans="1:10" ht="15.75" x14ac:dyDescent="0.25">
      <c r="A389" s="46"/>
      <c r="B389" s="118" t="s">
        <v>381</v>
      </c>
      <c r="C389" s="119">
        <v>635006</v>
      </c>
      <c r="D389" s="42"/>
      <c r="E389" s="118"/>
      <c r="F389" s="44"/>
      <c r="G389" s="256"/>
      <c r="H389" s="44"/>
      <c r="I389" s="118"/>
      <c r="J389" s="118"/>
    </row>
    <row r="390" spans="1:10" ht="16.5" thickBot="1" x14ac:dyDescent="0.3">
      <c r="A390" s="68"/>
      <c r="B390" s="219" t="s">
        <v>382</v>
      </c>
      <c r="C390" s="220">
        <v>637004</v>
      </c>
      <c r="D390" s="70"/>
      <c r="E390" s="157">
        <v>209.7</v>
      </c>
      <c r="F390" s="72"/>
      <c r="G390" s="257"/>
      <c r="H390" s="72"/>
      <c r="I390" s="219"/>
      <c r="J390" s="219"/>
    </row>
    <row r="391" spans="1:10" ht="16.5" thickBot="1" x14ac:dyDescent="0.3">
      <c r="A391" s="169" t="s">
        <v>334</v>
      </c>
      <c r="B391" s="170"/>
      <c r="C391" s="170"/>
      <c r="D391" s="171"/>
      <c r="E391" s="160">
        <f>E390</f>
        <v>209.7</v>
      </c>
      <c r="F391" s="79"/>
      <c r="G391" s="181">
        <v>0</v>
      </c>
      <c r="H391" s="181">
        <f>SUM(H387:H390)</f>
        <v>0</v>
      </c>
      <c r="I391" s="79"/>
      <c r="J391" s="161"/>
    </row>
    <row r="392" spans="1:10" ht="16.5" thickBot="1" x14ac:dyDescent="0.3">
      <c r="A392" s="89" t="s">
        <v>383</v>
      </c>
      <c r="B392" s="90"/>
      <c r="C392" s="90"/>
      <c r="D392" s="90"/>
      <c r="E392" s="90"/>
      <c r="F392" s="90"/>
      <c r="G392" s="90"/>
      <c r="H392" s="90"/>
      <c r="I392" s="90"/>
      <c r="J392" s="91"/>
    </row>
    <row r="393" spans="1:10" ht="15.75" x14ac:dyDescent="0.25">
      <c r="A393" s="114"/>
      <c r="B393" s="35" t="s">
        <v>384</v>
      </c>
      <c r="C393" s="34">
        <v>633006</v>
      </c>
      <c r="D393" s="35">
        <v>2</v>
      </c>
      <c r="E393" s="36">
        <v>16.98</v>
      </c>
      <c r="F393" s="37"/>
      <c r="G393" s="38"/>
      <c r="H393" s="38"/>
      <c r="I393" s="38"/>
      <c r="J393" s="38"/>
    </row>
    <row r="394" spans="1:10" ht="15.75" x14ac:dyDescent="0.25">
      <c r="A394" s="46"/>
      <c r="B394" s="46" t="s">
        <v>385</v>
      </c>
      <c r="C394" s="41">
        <v>633016</v>
      </c>
      <c r="D394" s="42"/>
      <c r="E394" s="43">
        <v>373.43</v>
      </c>
      <c r="F394" s="44">
        <v>400</v>
      </c>
      <c r="G394" s="45">
        <v>384.22</v>
      </c>
      <c r="H394" s="45">
        <v>400</v>
      </c>
      <c r="I394" s="45">
        <v>335.28</v>
      </c>
      <c r="J394" s="45">
        <v>400</v>
      </c>
    </row>
    <row r="395" spans="1:10" ht="15.75" x14ac:dyDescent="0.25">
      <c r="A395" s="46"/>
      <c r="B395" s="46" t="s">
        <v>386</v>
      </c>
      <c r="C395" s="41"/>
      <c r="D395" s="42"/>
      <c r="E395" s="43"/>
      <c r="F395" s="44"/>
      <c r="G395" s="45"/>
      <c r="H395" s="45"/>
      <c r="I395" s="45"/>
      <c r="J395" s="45"/>
    </row>
    <row r="396" spans="1:10" ht="15.75" x14ac:dyDescent="0.25">
      <c r="A396" s="46"/>
      <c r="B396" s="46" t="s">
        <v>387</v>
      </c>
      <c r="C396" s="41">
        <v>633016</v>
      </c>
      <c r="D396" s="42">
        <v>1</v>
      </c>
      <c r="E396" s="43">
        <v>196.98</v>
      </c>
      <c r="F396" s="44">
        <v>180</v>
      </c>
      <c r="G396" s="45">
        <v>178.96</v>
      </c>
      <c r="H396" s="45">
        <v>180</v>
      </c>
      <c r="I396" s="45">
        <v>143.82</v>
      </c>
      <c r="J396" s="45">
        <v>145</v>
      </c>
    </row>
    <row r="397" spans="1:10" ht="15.75" x14ac:dyDescent="0.25">
      <c r="A397" s="46"/>
      <c r="B397" s="46" t="s">
        <v>388</v>
      </c>
      <c r="C397" s="41">
        <v>633016</v>
      </c>
      <c r="D397" s="42">
        <v>2</v>
      </c>
      <c r="E397" s="43">
        <v>100.88</v>
      </c>
      <c r="F397" s="44">
        <v>60</v>
      </c>
      <c r="G397" s="45">
        <v>57.48</v>
      </c>
      <c r="H397" s="45">
        <v>60</v>
      </c>
      <c r="I397" s="45">
        <v>80.959999999999994</v>
      </c>
      <c r="J397" s="45">
        <v>85</v>
      </c>
    </row>
    <row r="398" spans="1:10" ht="15.75" x14ac:dyDescent="0.25">
      <c r="A398" s="46"/>
      <c r="B398" s="46" t="s">
        <v>389</v>
      </c>
      <c r="C398" s="41">
        <v>633016</v>
      </c>
      <c r="D398" s="42">
        <v>3</v>
      </c>
      <c r="E398" s="43">
        <v>360.29</v>
      </c>
      <c r="F398" s="44">
        <v>350</v>
      </c>
      <c r="G398" s="45">
        <v>344.74</v>
      </c>
      <c r="H398" s="45">
        <v>350</v>
      </c>
      <c r="I398" s="45">
        <v>325.04000000000002</v>
      </c>
      <c r="J398" s="45">
        <v>350</v>
      </c>
    </row>
    <row r="399" spans="1:10" ht="15.75" x14ac:dyDescent="0.25">
      <c r="A399" s="46"/>
      <c r="B399" s="46" t="s">
        <v>390</v>
      </c>
      <c r="C399" s="41">
        <v>633016</v>
      </c>
      <c r="D399" s="42">
        <v>4</v>
      </c>
      <c r="E399" s="43">
        <v>853.04</v>
      </c>
      <c r="F399" s="44">
        <v>1020</v>
      </c>
      <c r="G399" s="45">
        <v>1018.38</v>
      </c>
      <c r="H399" s="45">
        <v>1000</v>
      </c>
      <c r="I399" s="45">
        <v>1407.47</v>
      </c>
      <c r="J399" s="45">
        <v>1410</v>
      </c>
    </row>
    <row r="400" spans="1:10" ht="15.75" x14ac:dyDescent="0.25">
      <c r="A400" s="46"/>
      <c r="B400" s="46" t="s">
        <v>391</v>
      </c>
      <c r="C400" s="41">
        <v>633016</v>
      </c>
      <c r="D400" s="42">
        <v>5</v>
      </c>
      <c r="E400" s="43"/>
      <c r="F400" s="44">
        <v>12</v>
      </c>
      <c r="G400" s="45">
        <v>11.88</v>
      </c>
      <c r="H400" s="45">
        <v>50</v>
      </c>
      <c r="I400" s="45"/>
      <c r="J400" s="45">
        <v>0</v>
      </c>
    </row>
    <row r="401" spans="1:10" ht="15.75" x14ac:dyDescent="0.25">
      <c r="A401" s="46"/>
      <c r="B401" s="46" t="s">
        <v>392</v>
      </c>
      <c r="C401" s="41">
        <v>633016</v>
      </c>
      <c r="D401" s="42">
        <v>6</v>
      </c>
      <c r="E401" s="43"/>
      <c r="F401" s="44"/>
      <c r="G401" s="45"/>
      <c r="H401" s="45">
        <v>500</v>
      </c>
      <c r="I401" s="45"/>
      <c r="J401" s="45">
        <v>500</v>
      </c>
    </row>
    <row r="402" spans="1:10" ht="15.75" x14ac:dyDescent="0.25">
      <c r="A402" s="46"/>
      <c r="B402" s="46" t="s">
        <v>393</v>
      </c>
      <c r="C402" s="41">
        <v>633016</v>
      </c>
      <c r="D402" s="42">
        <v>7</v>
      </c>
      <c r="E402" s="43">
        <v>174.93</v>
      </c>
      <c r="F402" s="44">
        <v>400</v>
      </c>
      <c r="G402" s="45">
        <v>157.54</v>
      </c>
      <c r="H402" s="45">
        <v>500</v>
      </c>
      <c r="I402" s="45">
        <v>35.5</v>
      </c>
      <c r="J402" s="45">
        <v>500</v>
      </c>
    </row>
    <row r="403" spans="1:10" ht="15.75" x14ac:dyDescent="0.25">
      <c r="A403" s="46"/>
      <c r="B403" s="46" t="s">
        <v>394</v>
      </c>
      <c r="C403" s="41">
        <v>633016</v>
      </c>
      <c r="D403" s="42">
        <v>9</v>
      </c>
      <c r="E403" s="43"/>
      <c r="F403" s="44"/>
      <c r="G403" s="45"/>
      <c r="H403" s="45">
        <v>1500</v>
      </c>
      <c r="I403" s="45">
        <v>854.41</v>
      </c>
      <c r="J403" s="45">
        <v>855</v>
      </c>
    </row>
    <row r="404" spans="1:10" ht="15.75" x14ac:dyDescent="0.25">
      <c r="A404" s="46"/>
      <c r="B404" s="46" t="s">
        <v>395</v>
      </c>
      <c r="C404" s="41">
        <v>633016</v>
      </c>
      <c r="D404" s="42" t="s">
        <v>26</v>
      </c>
      <c r="E404" s="43"/>
      <c r="F404" s="44"/>
      <c r="G404" s="45"/>
      <c r="H404" s="45"/>
      <c r="I404" s="45"/>
      <c r="J404" s="45"/>
    </row>
    <row r="405" spans="1:10" ht="15.75" x14ac:dyDescent="0.25">
      <c r="A405" s="46"/>
      <c r="B405" s="46" t="s">
        <v>396</v>
      </c>
      <c r="C405" s="41">
        <v>633016</v>
      </c>
      <c r="D405" s="42" t="s">
        <v>30</v>
      </c>
      <c r="E405" s="43"/>
      <c r="F405" s="44">
        <v>20</v>
      </c>
      <c r="G405" s="45">
        <v>19.899999999999999</v>
      </c>
      <c r="H405" s="45">
        <v>20</v>
      </c>
      <c r="I405" s="45"/>
      <c r="J405" s="45">
        <v>20</v>
      </c>
    </row>
    <row r="406" spans="1:10" ht="15.75" x14ac:dyDescent="0.25">
      <c r="A406" s="46"/>
      <c r="B406" s="46" t="s">
        <v>397</v>
      </c>
      <c r="C406" s="41">
        <v>633016</v>
      </c>
      <c r="D406" s="42" t="s">
        <v>32</v>
      </c>
      <c r="E406" s="43">
        <v>43.01</v>
      </c>
      <c r="F406" s="44">
        <v>75</v>
      </c>
      <c r="G406" s="45">
        <v>71.599999999999994</v>
      </c>
      <c r="H406" s="45">
        <v>75</v>
      </c>
      <c r="I406" s="45">
        <v>69.27</v>
      </c>
      <c r="J406" s="45">
        <v>75</v>
      </c>
    </row>
    <row r="407" spans="1:10" ht="16.5" thickBot="1" x14ac:dyDescent="0.3">
      <c r="A407" s="68"/>
      <c r="B407" s="68" t="s">
        <v>398</v>
      </c>
      <c r="C407" s="69">
        <v>637004</v>
      </c>
      <c r="D407" s="70"/>
      <c r="E407" s="71">
        <v>7.41</v>
      </c>
      <c r="F407" s="72">
        <v>110</v>
      </c>
      <c r="G407" s="73">
        <v>100</v>
      </c>
      <c r="H407" s="73">
        <v>30</v>
      </c>
      <c r="I407" s="73">
        <v>8.91</v>
      </c>
      <c r="J407" s="73">
        <v>10</v>
      </c>
    </row>
    <row r="408" spans="1:10" ht="16.5" thickBot="1" x14ac:dyDescent="0.3">
      <c r="A408" s="169" t="s">
        <v>334</v>
      </c>
      <c r="B408" s="170"/>
      <c r="C408" s="170"/>
      <c r="D408" s="171"/>
      <c r="E408" s="226">
        <f t="shared" ref="E408:J408" si="13">SUM(E393:E407)</f>
        <v>2126.9499999999998</v>
      </c>
      <c r="F408" s="79">
        <f t="shared" si="13"/>
        <v>2627</v>
      </c>
      <c r="G408" s="181">
        <f t="shared" si="13"/>
        <v>2344.7000000000003</v>
      </c>
      <c r="H408" s="181">
        <f t="shared" si="13"/>
        <v>4665</v>
      </c>
      <c r="I408" s="181">
        <f t="shared" si="13"/>
        <v>3260.6599999999994</v>
      </c>
      <c r="J408" s="181">
        <f t="shared" si="13"/>
        <v>4350</v>
      </c>
    </row>
    <row r="409" spans="1:10" ht="16.5" thickBot="1" x14ac:dyDescent="0.3">
      <c r="A409" s="89" t="s">
        <v>399</v>
      </c>
      <c r="B409" s="90"/>
      <c r="C409" s="90"/>
      <c r="D409" s="90"/>
      <c r="E409" s="90"/>
      <c r="F409" s="90"/>
      <c r="G409" s="90"/>
      <c r="H409" s="90"/>
      <c r="I409" s="90"/>
      <c r="J409" s="91"/>
    </row>
    <row r="410" spans="1:10" ht="15.75" x14ac:dyDescent="0.25">
      <c r="A410" s="114"/>
      <c r="B410" s="144" t="s">
        <v>400</v>
      </c>
      <c r="C410" s="192">
        <v>633006</v>
      </c>
      <c r="D410" s="144"/>
      <c r="E410" s="144"/>
      <c r="F410" s="37"/>
      <c r="G410" s="218"/>
      <c r="H410" s="218"/>
      <c r="I410" s="218"/>
      <c r="J410" s="218"/>
    </row>
    <row r="411" spans="1:10" ht="15.75" x14ac:dyDescent="0.25">
      <c r="A411" s="46"/>
      <c r="B411" s="42" t="s">
        <v>401</v>
      </c>
      <c r="C411" s="41">
        <v>633009</v>
      </c>
      <c r="D411" s="42"/>
      <c r="E411" s="43"/>
      <c r="F411" s="44"/>
      <c r="G411" s="124"/>
      <c r="H411" s="124"/>
      <c r="I411" s="124"/>
      <c r="J411" s="124"/>
    </row>
    <row r="412" spans="1:10" ht="15.75" x14ac:dyDescent="0.25">
      <c r="A412" s="46"/>
      <c r="B412" s="42" t="s">
        <v>402</v>
      </c>
      <c r="C412" s="41">
        <v>635006</v>
      </c>
      <c r="D412" s="42"/>
      <c r="E412" s="43"/>
      <c r="F412" s="44"/>
      <c r="G412" s="124"/>
      <c r="H412" s="124"/>
      <c r="I412" s="124"/>
      <c r="J412" s="124"/>
    </row>
    <row r="413" spans="1:10" ht="15.75" x14ac:dyDescent="0.25">
      <c r="A413" s="46"/>
      <c r="B413" s="46" t="s">
        <v>403</v>
      </c>
      <c r="C413" s="41">
        <v>637027</v>
      </c>
      <c r="D413" s="42"/>
      <c r="E413" s="43"/>
      <c r="F413" s="44"/>
      <c r="G413" s="124"/>
      <c r="H413" s="124"/>
      <c r="I413" s="124"/>
      <c r="J413" s="124"/>
    </row>
    <row r="414" spans="1:10" ht="16.5" thickBot="1" x14ac:dyDescent="0.3">
      <c r="A414" s="68"/>
      <c r="B414" s="68" t="s">
        <v>404</v>
      </c>
      <c r="C414" s="70" t="s">
        <v>349</v>
      </c>
      <c r="D414" s="70"/>
      <c r="E414" s="71"/>
      <c r="F414" s="72"/>
      <c r="G414" s="165"/>
      <c r="H414" s="165"/>
      <c r="I414" s="165"/>
      <c r="J414" s="165"/>
    </row>
    <row r="415" spans="1:10" ht="16.5" thickBot="1" x14ac:dyDescent="0.3">
      <c r="A415" s="169" t="s">
        <v>145</v>
      </c>
      <c r="B415" s="170"/>
      <c r="C415" s="171"/>
      <c r="D415" s="258"/>
      <c r="E415" s="226">
        <v>0</v>
      </c>
      <c r="F415" s="259">
        <v>0</v>
      </c>
      <c r="G415" s="259">
        <v>0</v>
      </c>
      <c r="H415" s="259">
        <v>0</v>
      </c>
      <c r="I415" s="259"/>
      <c r="J415" s="260"/>
    </row>
    <row r="416" spans="1:10" ht="16.5" thickBot="1" x14ac:dyDescent="0.3">
      <c r="A416" s="89" t="s">
        <v>405</v>
      </c>
      <c r="B416" s="90"/>
      <c r="C416" s="90"/>
      <c r="D416" s="90"/>
      <c r="E416" s="90"/>
      <c r="F416" s="90"/>
      <c r="G416" s="90"/>
      <c r="H416" s="90"/>
      <c r="I416" s="90"/>
      <c r="J416" s="91"/>
    </row>
    <row r="417" spans="1:10" ht="15.75" x14ac:dyDescent="0.25">
      <c r="A417" s="114"/>
      <c r="B417" s="114" t="s">
        <v>406</v>
      </c>
      <c r="C417" s="34">
        <v>632001</v>
      </c>
      <c r="D417" s="35"/>
      <c r="E417" s="36">
        <v>398.61</v>
      </c>
      <c r="F417" s="37">
        <v>550</v>
      </c>
      <c r="G417" s="38">
        <v>492.59</v>
      </c>
      <c r="H417" s="38">
        <v>500</v>
      </c>
      <c r="I417" s="38">
        <v>423.67</v>
      </c>
      <c r="J417" s="38">
        <v>500</v>
      </c>
    </row>
    <row r="418" spans="1:10" ht="15.75" x14ac:dyDescent="0.25">
      <c r="A418" s="46"/>
      <c r="B418" s="46" t="s">
        <v>407</v>
      </c>
      <c r="C418" s="41">
        <v>632002</v>
      </c>
      <c r="D418" s="42"/>
      <c r="E418" s="43">
        <v>199.94</v>
      </c>
      <c r="F418" s="44">
        <v>350</v>
      </c>
      <c r="G418" s="45">
        <v>304.39</v>
      </c>
      <c r="H418" s="45">
        <v>350</v>
      </c>
      <c r="I418" s="45">
        <v>2868.37</v>
      </c>
      <c r="J418" s="45">
        <v>3000</v>
      </c>
    </row>
    <row r="419" spans="1:10" ht="15.75" x14ac:dyDescent="0.25">
      <c r="A419" s="46"/>
      <c r="B419" s="46" t="s">
        <v>408</v>
      </c>
      <c r="C419" s="41">
        <v>633006</v>
      </c>
      <c r="D419" s="42"/>
      <c r="E419" s="43">
        <v>15.77</v>
      </c>
      <c r="F419" s="44">
        <v>13</v>
      </c>
      <c r="G419" s="45">
        <v>12.71</v>
      </c>
      <c r="H419" s="45">
        <v>15</v>
      </c>
      <c r="I419" s="45">
        <v>13.74</v>
      </c>
      <c r="J419" s="45">
        <v>15</v>
      </c>
    </row>
    <row r="420" spans="1:10" ht="15.75" x14ac:dyDescent="0.25">
      <c r="A420" s="46"/>
      <c r="B420" s="42" t="s">
        <v>384</v>
      </c>
      <c r="C420" s="41">
        <v>633006</v>
      </c>
      <c r="D420" s="42">
        <v>1</v>
      </c>
      <c r="E420" s="43">
        <v>10.9</v>
      </c>
      <c r="F420" s="44">
        <v>12</v>
      </c>
      <c r="G420" s="45">
        <v>11.85</v>
      </c>
      <c r="H420" s="45">
        <v>15</v>
      </c>
      <c r="I420" s="45"/>
      <c r="J420" s="45">
        <v>15</v>
      </c>
    </row>
    <row r="421" spans="1:10" ht="15.75" x14ac:dyDescent="0.25">
      <c r="A421" s="46"/>
      <c r="B421" s="46" t="s">
        <v>409</v>
      </c>
      <c r="C421" s="41">
        <v>635006</v>
      </c>
      <c r="D421" s="42"/>
      <c r="E421" s="43">
        <v>887.37</v>
      </c>
      <c r="F421" s="44">
        <v>2070</v>
      </c>
      <c r="G421" s="45">
        <v>2066.5</v>
      </c>
      <c r="H421" s="45">
        <v>1500</v>
      </c>
      <c r="I421" s="45"/>
      <c r="J421" s="45">
        <v>0</v>
      </c>
    </row>
    <row r="422" spans="1:10" ht="15.75" x14ac:dyDescent="0.25">
      <c r="A422" s="46"/>
      <c r="B422" s="46" t="s">
        <v>410</v>
      </c>
      <c r="C422" s="41">
        <v>634002</v>
      </c>
      <c r="D422" s="42"/>
      <c r="E422" s="43"/>
      <c r="F422" s="44"/>
      <c r="G422" s="45"/>
      <c r="H422" s="45">
        <v>2000</v>
      </c>
      <c r="I422" s="45">
        <v>2000</v>
      </c>
      <c r="J422" s="45">
        <v>2000</v>
      </c>
    </row>
    <row r="423" spans="1:10" ht="15.75" x14ac:dyDescent="0.25">
      <c r="A423" s="46"/>
      <c r="B423" s="46" t="s">
        <v>411</v>
      </c>
      <c r="C423" s="41">
        <v>637027</v>
      </c>
      <c r="D423" s="42"/>
      <c r="E423" s="43">
        <v>890.75</v>
      </c>
      <c r="F423" s="44">
        <v>750</v>
      </c>
      <c r="G423" s="45">
        <v>747.25</v>
      </c>
      <c r="H423" s="45">
        <v>800</v>
      </c>
      <c r="I423" s="45">
        <v>777</v>
      </c>
      <c r="J423" s="45">
        <v>800</v>
      </c>
    </row>
    <row r="424" spans="1:10" ht="16.5" thickBot="1" x14ac:dyDescent="0.3">
      <c r="A424" s="68"/>
      <c r="B424" s="68" t="s">
        <v>412</v>
      </c>
      <c r="C424" s="70" t="s">
        <v>349</v>
      </c>
      <c r="D424" s="70"/>
      <c r="E424" s="71">
        <v>310.95</v>
      </c>
      <c r="F424" s="222">
        <v>350</v>
      </c>
      <c r="G424" s="73">
        <v>260.79000000000002</v>
      </c>
      <c r="H424" s="73">
        <v>288</v>
      </c>
      <c r="I424" s="73">
        <v>271.44</v>
      </c>
      <c r="J424" s="73">
        <v>288</v>
      </c>
    </row>
    <row r="425" spans="1:10" ht="16.5" thickBot="1" x14ac:dyDescent="0.3">
      <c r="A425" s="169" t="s">
        <v>334</v>
      </c>
      <c r="B425" s="170"/>
      <c r="C425" s="170"/>
      <c r="D425" s="171"/>
      <c r="E425" s="226">
        <f t="shared" ref="E425:J425" si="14">SUM(E417:E424)</f>
        <v>2714.29</v>
      </c>
      <c r="F425" s="79">
        <f t="shared" si="14"/>
        <v>4095</v>
      </c>
      <c r="G425" s="181">
        <f t="shared" si="14"/>
        <v>3896.08</v>
      </c>
      <c r="H425" s="181">
        <f t="shared" si="14"/>
        <v>5468</v>
      </c>
      <c r="I425" s="181">
        <f t="shared" si="14"/>
        <v>6354.2199999999993</v>
      </c>
      <c r="J425" s="181">
        <f t="shared" si="14"/>
        <v>6618</v>
      </c>
    </row>
    <row r="426" spans="1:10" ht="16.5" thickBot="1" x14ac:dyDescent="0.3">
      <c r="A426" s="89" t="s">
        <v>413</v>
      </c>
      <c r="B426" s="90"/>
      <c r="C426" s="90"/>
      <c r="D426" s="90"/>
      <c r="E426" s="90"/>
      <c r="F426" s="90"/>
      <c r="G426" s="90"/>
      <c r="H426" s="90"/>
      <c r="I426" s="90"/>
      <c r="J426" s="91"/>
    </row>
    <row r="427" spans="1:10" ht="15.75" x14ac:dyDescent="0.25">
      <c r="A427" s="114"/>
      <c r="B427" s="35" t="s">
        <v>414</v>
      </c>
      <c r="C427" s="35" t="s">
        <v>349</v>
      </c>
      <c r="D427" s="35"/>
      <c r="E427" s="36">
        <v>55.69</v>
      </c>
      <c r="F427" s="38">
        <v>100</v>
      </c>
      <c r="G427" s="38">
        <v>46.98</v>
      </c>
      <c r="H427" s="38">
        <v>100</v>
      </c>
      <c r="I427" s="38">
        <v>66.39</v>
      </c>
      <c r="J427" s="38">
        <v>100</v>
      </c>
    </row>
    <row r="428" spans="1:10" ht="15.75" x14ac:dyDescent="0.25">
      <c r="A428" s="46"/>
      <c r="B428" s="46" t="s">
        <v>415</v>
      </c>
      <c r="C428" s="41">
        <v>632001</v>
      </c>
      <c r="D428" s="42"/>
      <c r="E428" s="43">
        <v>606.57000000000005</v>
      </c>
      <c r="F428" s="45">
        <v>600</v>
      </c>
      <c r="G428" s="45">
        <v>443.64</v>
      </c>
      <c r="H428" s="45">
        <v>500</v>
      </c>
      <c r="I428" s="45">
        <v>598.48</v>
      </c>
      <c r="J428" s="45">
        <v>650</v>
      </c>
    </row>
    <row r="429" spans="1:10" ht="15.75" x14ac:dyDescent="0.25">
      <c r="A429" s="46"/>
      <c r="B429" s="46" t="s">
        <v>416</v>
      </c>
      <c r="C429" s="41">
        <v>632001</v>
      </c>
      <c r="D429" s="42">
        <v>1</v>
      </c>
      <c r="E429" s="43">
        <v>1978</v>
      </c>
      <c r="F429" s="45">
        <v>3000</v>
      </c>
      <c r="G429" s="45">
        <v>3113.1</v>
      </c>
      <c r="H429" s="45">
        <v>3100</v>
      </c>
      <c r="I429" s="45">
        <v>1807.83</v>
      </c>
      <c r="J429" s="45">
        <v>2000</v>
      </c>
    </row>
    <row r="430" spans="1:10" ht="15.75" x14ac:dyDescent="0.25">
      <c r="A430" s="46"/>
      <c r="B430" s="46" t="s">
        <v>417</v>
      </c>
      <c r="C430" s="41">
        <v>632002</v>
      </c>
      <c r="D430" s="42"/>
      <c r="E430" s="43">
        <v>38.18</v>
      </c>
      <c r="F430" s="45">
        <v>100</v>
      </c>
      <c r="G430" s="45">
        <v>29.19</v>
      </c>
      <c r="H430" s="45">
        <v>40</v>
      </c>
      <c r="I430" s="45">
        <v>-4.49</v>
      </c>
      <c r="J430" s="45">
        <v>40</v>
      </c>
    </row>
    <row r="431" spans="1:10" ht="15.75" x14ac:dyDescent="0.25">
      <c r="A431" s="46"/>
      <c r="B431" s="46" t="s">
        <v>418</v>
      </c>
      <c r="C431" s="41">
        <v>633001</v>
      </c>
      <c r="D431" s="42"/>
      <c r="E431" s="43">
        <v>744</v>
      </c>
      <c r="F431" s="45"/>
      <c r="G431" s="45"/>
      <c r="H431" s="45">
        <v>500</v>
      </c>
      <c r="I431" s="45"/>
      <c r="J431" s="45">
        <v>500</v>
      </c>
    </row>
    <row r="432" spans="1:10" ht="15.75" x14ac:dyDescent="0.25">
      <c r="A432" s="46"/>
      <c r="B432" s="118" t="s">
        <v>419</v>
      </c>
      <c r="C432" s="119">
        <v>633004</v>
      </c>
      <c r="D432" s="120"/>
      <c r="E432" s="47"/>
      <c r="F432" s="256"/>
      <c r="G432" s="256"/>
      <c r="H432" s="256"/>
      <c r="I432" s="256"/>
      <c r="J432" s="256"/>
    </row>
    <row r="433" spans="1:10" ht="15.75" x14ac:dyDescent="0.25">
      <c r="A433" s="46"/>
      <c r="B433" s="46" t="s">
        <v>420</v>
      </c>
      <c r="C433" s="41">
        <v>633006</v>
      </c>
      <c r="D433" s="42"/>
      <c r="E433" s="43">
        <v>91.63</v>
      </c>
      <c r="F433" s="45">
        <v>100</v>
      </c>
      <c r="G433" s="45">
        <v>13.18</v>
      </c>
      <c r="H433" s="45">
        <v>200</v>
      </c>
      <c r="I433" s="45">
        <v>120.55</v>
      </c>
      <c r="J433" s="45">
        <v>200</v>
      </c>
    </row>
    <row r="434" spans="1:10" ht="15.75" x14ac:dyDescent="0.25">
      <c r="A434" s="46"/>
      <c r="B434" s="46" t="s">
        <v>421</v>
      </c>
      <c r="C434" s="41">
        <v>633006</v>
      </c>
      <c r="D434" s="42">
        <v>1</v>
      </c>
      <c r="E434" s="43">
        <v>39.090000000000003</v>
      </c>
      <c r="F434" s="45">
        <v>50</v>
      </c>
      <c r="G434" s="45">
        <v>33.46</v>
      </c>
      <c r="H434" s="45">
        <v>50</v>
      </c>
      <c r="I434" s="45">
        <v>18</v>
      </c>
      <c r="J434" s="45">
        <v>50</v>
      </c>
    </row>
    <row r="435" spans="1:10" ht="15.75" x14ac:dyDescent="0.25">
      <c r="A435" s="46"/>
      <c r="B435" s="46" t="s">
        <v>422</v>
      </c>
      <c r="C435" s="41">
        <v>633006</v>
      </c>
      <c r="D435" s="42">
        <v>2</v>
      </c>
      <c r="E435" s="43">
        <v>35.89</v>
      </c>
      <c r="F435" s="45">
        <v>50</v>
      </c>
      <c r="G435" s="45">
        <v>5.97</v>
      </c>
      <c r="H435" s="45">
        <v>50</v>
      </c>
      <c r="I435" s="45">
        <v>21.93</v>
      </c>
      <c r="J435" s="45">
        <v>50</v>
      </c>
    </row>
    <row r="436" spans="1:10" ht="15.75" x14ac:dyDescent="0.25">
      <c r="A436" s="46"/>
      <c r="B436" s="46" t="s">
        <v>423</v>
      </c>
      <c r="C436" s="41">
        <v>635004</v>
      </c>
      <c r="D436" s="42"/>
      <c r="E436" s="43">
        <v>166.8</v>
      </c>
      <c r="F436" s="45">
        <v>165</v>
      </c>
      <c r="G436" s="45">
        <v>14.4</v>
      </c>
      <c r="H436" s="45">
        <v>100</v>
      </c>
      <c r="I436" s="45">
        <v>95.4</v>
      </c>
      <c r="J436" s="45">
        <v>100</v>
      </c>
    </row>
    <row r="437" spans="1:10" ht="15.75" x14ac:dyDescent="0.25">
      <c r="A437" s="46"/>
      <c r="B437" s="46" t="s">
        <v>424</v>
      </c>
      <c r="C437" s="41">
        <v>635006</v>
      </c>
      <c r="D437" s="42"/>
      <c r="E437" s="43">
        <v>618.5</v>
      </c>
      <c r="F437" s="45">
        <v>210</v>
      </c>
      <c r="G437" s="45">
        <v>208</v>
      </c>
      <c r="H437" s="45">
        <v>0</v>
      </c>
      <c r="I437" s="45">
        <v>12.66</v>
      </c>
      <c r="J437" s="45">
        <v>15</v>
      </c>
    </row>
    <row r="438" spans="1:10" ht="15.75" x14ac:dyDescent="0.25">
      <c r="A438" s="46"/>
      <c r="B438" s="46" t="s">
        <v>425</v>
      </c>
      <c r="C438" s="41">
        <v>637004</v>
      </c>
      <c r="D438" s="42"/>
      <c r="E438" s="43"/>
      <c r="F438" s="45">
        <v>35</v>
      </c>
      <c r="G438" s="45">
        <v>35</v>
      </c>
      <c r="H438" s="45">
        <v>35</v>
      </c>
      <c r="I438" s="45">
        <v>24.7</v>
      </c>
      <c r="J438" s="45">
        <v>35</v>
      </c>
    </row>
    <row r="439" spans="1:10" ht="16.5" thickBot="1" x14ac:dyDescent="0.3">
      <c r="A439" s="68"/>
      <c r="B439" s="68" t="s">
        <v>426</v>
      </c>
      <c r="C439" s="69">
        <v>637027</v>
      </c>
      <c r="D439" s="70"/>
      <c r="E439" s="71">
        <v>285</v>
      </c>
      <c r="F439" s="73">
        <v>300</v>
      </c>
      <c r="G439" s="73">
        <v>205</v>
      </c>
      <c r="H439" s="73">
        <v>300</v>
      </c>
      <c r="I439" s="73">
        <v>190</v>
      </c>
      <c r="J439" s="73">
        <v>300</v>
      </c>
    </row>
    <row r="440" spans="1:10" ht="16.5" thickBot="1" x14ac:dyDescent="0.3">
      <c r="A440" s="261" t="s">
        <v>145</v>
      </c>
      <c r="B440" s="262"/>
      <c r="C440" s="262"/>
      <c r="D440" s="263"/>
      <c r="E440" s="264">
        <f t="shared" ref="E440:J440" si="15">SUM(E427:E439)</f>
        <v>4659.3500000000004</v>
      </c>
      <c r="F440" s="265">
        <f t="shared" si="15"/>
        <v>4710</v>
      </c>
      <c r="G440" s="266">
        <f t="shared" si="15"/>
        <v>4147.92</v>
      </c>
      <c r="H440" s="266">
        <f t="shared" si="15"/>
        <v>4975</v>
      </c>
      <c r="I440" s="266">
        <f t="shared" si="15"/>
        <v>2951.45</v>
      </c>
      <c r="J440" s="266">
        <f t="shared" si="15"/>
        <v>4040</v>
      </c>
    </row>
    <row r="441" spans="1:10" ht="16.5" thickBot="1" x14ac:dyDescent="0.3">
      <c r="A441" s="30" t="s">
        <v>178</v>
      </c>
      <c r="B441" s="14"/>
      <c r="C441" s="14"/>
      <c r="D441" s="14"/>
      <c r="E441" s="14"/>
      <c r="F441" s="14"/>
      <c r="G441" s="14"/>
      <c r="H441" s="14"/>
      <c r="I441" s="14"/>
      <c r="J441" s="31"/>
    </row>
    <row r="442" spans="1:10" ht="15.75" x14ac:dyDescent="0.25">
      <c r="A442" s="267"/>
      <c r="B442" s="35" t="s">
        <v>324</v>
      </c>
      <c r="C442" s="268">
        <v>632001</v>
      </c>
      <c r="D442" s="269">
        <v>1</v>
      </c>
      <c r="E442" s="270"/>
      <c r="F442" s="271"/>
      <c r="G442" s="255">
        <v>4508.6400000000003</v>
      </c>
      <c r="H442" s="255">
        <v>4500</v>
      </c>
      <c r="I442" s="255">
        <v>2438.96</v>
      </c>
      <c r="J442" s="255">
        <v>3500</v>
      </c>
    </row>
    <row r="443" spans="1:10" ht="15.75" x14ac:dyDescent="0.25">
      <c r="A443" s="272"/>
      <c r="B443" s="70" t="s">
        <v>322</v>
      </c>
      <c r="C443" s="273">
        <v>632001</v>
      </c>
      <c r="D443" s="274">
        <v>2</v>
      </c>
      <c r="E443" s="275"/>
      <c r="F443" s="147"/>
      <c r="G443" s="257">
        <v>794.64</v>
      </c>
      <c r="H443" s="257">
        <v>1320</v>
      </c>
      <c r="I443" s="257">
        <v>1430.67</v>
      </c>
      <c r="J443" s="257">
        <v>1700</v>
      </c>
    </row>
    <row r="444" spans="1:10" ht="16.5" thickBot="1" x14ac:dyDescent="0.3">
      <c r="A444" s="42"/>
      <c r="B444" s="46" t="s">
        <v>180</v>
      </c>
      <c r="C444" s="42">
        <v>611</v>
      </c>
      <c r="D444" s="42"/>
      <c r="E444" s="43"/>
      <c r="F444" s="44"/>
      <c r="G444" s="45"/>
      <c r="H444" s="45">
        <v>8178</v>
      </c>
      <c r="I444" s="45"/>
      <c r="J444" s="45">
        <v>8178</v>
      </c>
    </row>
    <row r="445" spans="1:10" ht="16.5" thickBot="1" x14ac:dyDescent="0.3">
      <c r="A445" s="169" t="s">
        <v>334</v>
      </c>
      <c r="B445" s="170"/>
      <c r="C445" s="170"/>
      <c r="D445" s="170"/>
      <c r="E445" s="276"/>
      <c r="F445" s="185"/>
      <c r="G445" s="187">
        <f>SUM(G442:G443)</f>
        <v>5303.2800000000007</v>
      </c>
      <c r="H445" s="187">
        <f>SUM(H442:H444)</f>
        <v>13998</v>
      </c>
      <c r="I445" s="187">
        <f>SUM(I442:I444)</f>
        <v>3869.63</v>
      </c>
      <c r="J445" s="187">
        <f>SUM(J442:J444)</f>
        <v>13378</v>
      </c>
    </row>
    <row r="446" spans="1:10" ht="16.5" thickBot="1" x14ac:dyDescent="0.3">
      <c r="A446" s="277" t="s">
        <v>427</v>
      </c>
      <c r="B446" s="207"/>
      <c r="C446" s="207"/>
      <c r="D446" s="207"/>
      <c r="E446" s="207"/>
      <c r="F446" s="207"/>
      <c r="G446" s="207"/>
      <c r="H446" s="207"/>
      <c r="I446" s="207"/>
      <c r="J446" s="208"/>
    </row>
    <row r="447" spans="1:10" ht="15.75" x14ac:dyDescent="0.25">
      <c r="A447" s="46"/>
      <c r="B447" s="46" t="s">
        <v>428</v>
      </c>
      <c r="C447" s="42">
        <v>611</v>
      </c>
      <c r="D447" s="42"/>
      <c r="E447" s="43">
        <v>54438.89</v>
      </c>
      <c r="F447" s="45">
        <v>60418</v>
      </c>
      <c r="G447" s="45">
        <v>62282.239999999998</v>
      </c>
      <c r="H447" s="45">
        <v>64700</v>
      </c>
      <c r="I447" s="45">
        <v>56620.160000000003</v>
      </c>
      <c r="J447" s="45">
        <v>64700</v>
      </c>
    </row>
    <row r="448" spans="1:10" ht="15.75" x14ac:dyDescent="0.25">
      <c r="A448" s="46"/>
      <c r="B448" s="46" t="s">
        <v>181</v>
      </c>
      <c r="C448" s="41">
        <v>612001</v>
      </c>
      <c r="D448" s="42"/>
      <c r="E448" s="43">
        <v>613.19000000000005</v>
      </c>
      <c r="F448" s="45">
        <v>1600</v>
      </c>
      <c r="G448" s="45">
        <v>1737.02</v>
      </c>
      <c r="H448" s="45">
        <v>2300</v>
      </c>
      <c r="I448" s="45">
        <v>1267.2</v>
      </c>
      <c r="J448" s="45">
        <v>2300</v>
      </c>
    </row>
    <row r="449" spans="1:10" ht="15.75" x14ac:dyDescent="0.25">
      <c r="A449" s="46"/>
      <c r="B449" s="46" t="s">
        <v>429</v>
      </c>
      <c r="C449" s="41">
        <v>612002</v>
      </c>
      <c r="D449" s="42"/>
      <c r="E449" s="43">
        <v>934.98</v>
      </c>
      <c r="F449" s="45">
        <v>1050</v>
      </c>
      <c r="G449" s="45">
        <v>985.06</v>
      </c>
      <c r="H449" s="45">
        <v>1450</v>
      </c>
      <c r="I449" s="45">
        <v>912.21</v>
      </c>
      <c r="J449" s="45">
        <v>1450</v>
      </c>
    </row>
    <row r="450" spans="1:10" ht="15.75" x14ac:dyDescent="0.25">
      <c r="A450" s="46"/>
      <c r="B450" s="46" t="s">
        <v>183</v>
      </c>
      <c r="C450" s="41">
        <v>612002</v>
      </c>
      <c r="D450" s="42">
        <v>1</v>
      </c>
      <c r="E450" s="43">
        <v>391.71</v>
      </c>
      <c r="F450" s="45">
        <v>700</v>
      </c>
      <c r="G450" s="45">
        <v>810.29</v>
      </c>
      <c r="H450" s="45">
        <v>2000</v>
      </c>
      <c r="I450" s="45">
        <v>1195.97</v>
      </c>
      <c r="J450" s="45">
        <v>2000</v>
      </c>
    </row>
    <row r="451" spans="1:10" ht="15.75" x14ac:dyDescent="0.25">
      <c r="A451" s="46"/>
      <c r="B451" s="46" t="s">
        <v>430</v>
      </c>
      <c r="C451" s="41">
        <v>612002</v>
      </c>
      <c r="D451" s="42">
        <v>2</v>
      </c>
      <c r="E451" s="43">
        <v>1064.56</v>
      </c>
      <c r="F451" s="45">
        <v>1830</v>
      </c>
      <c r="G451" s="45">
        <v>1643.63</v>
      </c>
      <c r="H451" s="45">
        <v>1470</v>
      </c>
      <c r="I451" s="45">
        <v>1007.39</v>
      </c>
      <c r="J451" s="45">
        <v>1470</v>
      </c>
    </row>
    <row r="452" spans="1:10" ht="15.75" x14ac:dyDescent="0.25">
      <c r="A452" s="46"/>
      <c r="B452" s="46" t="s">
        <v>184</v>
      </c>
      <c r="C452" s="41">
        <v>612002</v>
      </c>
      <c r="D452" s="42">
        <v>3</v>
      </c>
      <c r="E452" s="43">
        <v>420.27</v>
      </c>
      <c r="F452" s="45">
        <v>150</v>
      </c>
      <c r="G452" s="45"/>
      <c r="H452" s="45"/>
      <c r="I452" s="45"/>
      <c r="J452" s="45"/>
    </row>
    <row r="453" spans="1:10" ht="15.75" x14ac:dyDescent="0.25">
      <c r="A453" s="46"/>
      <c r="B453" s="46" t="s">
        <v>431</v>
      </c>
      <c r="C453" s="41">
        <v>612002</v>
      </c>
      <c r="D453" s="42">
        <v>3</v>
      </c>
      <c r="E453" s="43"/>
      <c r="F453" s="45"/>
      <c r="G453" s="45"/>
      <c r="H453" s="45">
        <v>0</v>
      </c>
      <c r="I453" s="45"/>
      <c r="J453" s="45"/>
    </row>
    <row r="454" spans="1:10" ht="15.75" x14ac:dyDescent="0.25">
      <c r="A454" s="46"/>
      <c r="B454" s="46" t="s">
        <v>432</v>
      </c>
      <c r="C454" s="41">
        <v>612002</v>
      </c>
      <c r="D454" s="42">
        <v>4</v>
      </c>
      <c r="E454" s="43">
        <v>1553.07</v>
      </c>
      <c r="F454" s="45">
        <v>1220</v>
      </c>
      <c r="G454" s="45">
        <v>1288.75</v>
      </c>
      <c r="H454" s="45">
        <v>4500</v>
      </c>
      <c r="I454" s="45">
        <v>3684.23</v>
      </c>
      <c r="J454" s="45">
        <v>4500</v>
      </c>
    </row>
    <row r="455" spans="1:10" ht="15.75" x14ac:dyDescent="0.25">
      <c r="A455" s="46"/>
      <c r="B455" s="46" t="s">
        <v>186</v>
      </c>
      <c r="C455" s="41">
        <v>612002</v>
      </c>
      <c r="D455" s="42">
        <v>5</v>
      </c>
      <c r="E455" s="43">
        <v>464.86</v>
      </c>
      <c r="F455" s="45">
        <v>700</v>
      </c>
      <c r="G455" s="45">
        <v>689.94</v>
      </c>
      <c r="H455" s="45">
        <v>0</v>
      </c>
      <c r="I455" s="45"/>
      <c r="J455" s="45"/>
    </row>
    <row r="456" spans="1:10" ht="15.75" x14ac:dyDescent="0.25">
      <c r="A456" s="46"/>
      <c r="B456" s="46" t="s">
        <v>433</v>
      </c>
      <c r="C456" s="41">
        <v>612002</v>
      </c>
      <c r="D456" s="42">
        <v>6</v>
      </c>
      <c r="E456" s="43">
        <v>43.33</v>
      </c>
      <c r="F456" s="45"/>
      <c r="G456" s="45"/>
      <c r="H456" s="45">
        <v>0</v>
      </c>
      <c r="I456" s="45"/>
      <c r="J456" s="45"/>
    </row>
    <row r="457" spans="1:10" ht="15.75" x14ac:dyDescent="0.25">
      <c r="A457" s="46"/>
      <c r="B457" s="46" t="s">
        <v>188</v>
      </c>
      <c r="C457" s="41">
        <v>614</v>
      </c>
      <c r="D457" s="42"/>
      <c r="E457" s="43">
        <v>2171.04</v>
      </c>
      <c r="F457" s="45">
        <v>2600</v>
      </c>
      <c r="G457" s="45">
        <v>2595</v>
      </c>
      <c r="H457" s="45">
        <v>2600</v>
      </c>
      <c r="I457" s="45">
        <v>490</v>
      </c>
      <c r="J457" s="45">
        <v>2600</v>
      </c>
    </row>
    <row r="458" spans="1:10" ht="15.75" x14ac:dyDescent="0.25">
      <c r="A458" s="46"/>
      <c r="B458" s="118" t="s">
        <v>434</v>
      </c>
      <c r="C458" s="120" t="s">
        <v>349</v>
      </c>
      <c r="D458" s="120"/>
      <c r="E458" s="43">
        <v>21700.15</v>
      </c>
      <c r="F458" s="45">
        <v>24560</v>
      </c>
      <c r="G458" s="45">
        <v>24532.61</v>
      </c>
      <c r="H458" s="45">
        <v>26800</v>
      </c>
      <c r="I458" s="45">
        <v>22740.05</v>
      </c>
      <c r="J458" s="45">
        <v>26800</v>
      </c>
    </row>
    <row r="459" spans="1:10" ht="15.75" x14ac:dyDescent="0.25">
      <c r="A459" s="46"/>
      <c r="B459" s="118" t="s">
        <v>192</v>
      </c>
      <c r="C459" s="119">
        <v>631001</v>
      </c>
      <c r="D459" s="120"/>
      <c r="E459" s="43"/>
      <c r="F459" s="66"/>
      <c r="G459" s="45"/>
      <c r="H459" s="66"/>
      <c r="I459" s="66"/>
      <c r="J459" s="66"/>
    </row>
    <row r="460" spans="1:10" ht="15.75" x14ac:dyDescent="0.25">
      <c r="A460" s="46"/>
      <c r="B460" s="46" t="s">
        <v>435</v>
      </c>
      <c r="C460" s="41">
        <v>632001</v>
      </c>
      <c r="D460" s="42"/>
      <c r="E460" s="43">
        <v>3791.77</v>
      </c>
      <c r="F460" s="45">
        <v>4000</v>
      </c>
      <c r="G460" s="45">
        <v>4083.27</v>
      </c>
      <c r="H460" s="45">
        <v>4000</v>
      </c>
      <c r="I460" s="45">
        <v>3927.71</v>
      </c>
      <c r="J460" s="45">
        <v>5000</v>
      </c>
    </row>
    <row r="461" spans="1:10" ht="15.75" x14ac:dyDescent="0.25">
      <c r="A461" s="46"/>
      <c r="B461" s="46" t="s">
        <v>436</v>
      </c>
      <c r="C461" s="41">
        <v>632001</v>
      </c>
      <c r="D461" s="42">
        <v>1</v>
      </c>
      <c r="E461" s="43">
        <v>9702</v>
      </c>
      <c r="F461" s="45">
        <v>12000</v>
      </c>
      <c r="G461" s="45">
        <v>13200</v>
      </c>
      <c r="H461" s="45">
        <v>12000</v>
      </c>
      <c r="I461" s="45">
        <v>6307.35</v>
      </c>
      <c r="J461" s="45">
        <v>8000</v>
      </c>
    </row>
    <row r="462" spans="1:10" ht="15.75" x14ac:dyDescent="0.25">
      <c r="A462" s="46"/>
      <c r="B462" s="46" t="s">
        <v>437</v>
      </c>
      <c r="C462" s="41">
        <v>632002</v>
      </c>
      <c r="D462" s="42"/>
      <c r="E462" s="43">
        <v>541.25</v>
      </c>
      <c r="F462" s="45">
        <v>350</v>
      </c>
      <c r="G462" s="45">
        <v>322.33</v>
      </c>
      <c r="H462" s="45">
        <v>350</v>
      </c>
      <c r="I462" s="45">
        <v>397.54</v>
      </c>
      <c r="J462" s="45">
        <v>450</v>
      </c>
    </row>
    <row r="463" spans="1:10" ht="15.75" x14ac:dyDescent="0.25">
      <c r="A463" s="46"/>
      <c r="B463" s="46" t="s">
        <v>438</v>
      </c>
      <c r="C463" s="41">
        <v>632003</v>
      </c>
      <c r="D463" s="42"/>
      <c r="E463" s="43">
        <v>473.54</v>
      </c>
      <c r="F463" s="45">
        <v>470</v>
      </c>
      <c r="G463" s="45">
        <v>488.51</v>
      </c>
      <c r="H463" s="45">
        <v>490</v>
      </c>
      <c r="I463" s="45">
        <v>487.03</v>
      </c>
      <c r="J463" s="45">
        <v>550</v>
      </c>
    </row>
    <row r="464" spans="1:10" ht="15.75" x14ac:dyDescent="0.25">
      <c r="A464" s="46"/>
      <c r="B464" s="46" t="s">
        <v>439</v>
      </c>
      <c r="C464" s="41">
        <v>632004</v>
      </c>
      <c r="D464" s="42"/>
      <c r="E464" s="43">
        <v>60.24</v>
      </c>
      <c r="F464" s="45">
        <v>60</v>
      </c>
      <c r="G464" s="45">
        <v>60.24</v>
      </c>
      <c r="H464" s="45">
        <v>60</v>
      </c>
      <c r="I464" s="45">
        <v>55.22</v>
      </c>
      <c r="J464" s="45">
        <v>60</v>
      </c>
    </row>
    <row r="465" spans="1:10" ht="15.75" x14ac:dyDescent="0.25">
      <c r="A465" s="46"/>
      <c r="B465" s="46" t="s">
        <v>440</v>
      </c>
      <c r="C465" s="41">
        <v>633002</v>
      </c>
      <c r="D465" s="42"/>
      <c r="E465" s="43"/>
      <c r="F465" s="45"/>
      <c r="G465" s="45"/>
      <c r="H465" s="45"/>
      <c r="I465" s="45"/>
      <c r="J465" s="45"/>
    </row>
    <row r="466" spans="1:10" ht="15.75" x14ac:dyDescent="0.25">
      <c r="A466" s="46"/>
      <c r="B466" s="46" t="s">
        <v>441</v>
      </c>
      <c r="C466" s="41">
        <v>633006</v>
      </c>
      <c r="D466" s="42"/>
      <c r="E466" s="43">
        <v>377.39</v>
      </c>
      <c r="F466" s="45">
        <v>250</v>
      </c>
      <c r="G466" s="45">
        <v>288.02999999999997</v>
      </c>
      <c r="H466" s="45">
        <v>290</v>
      </c>
      <c r="I466" s="45">
        <v>282.08</v>
      </c>
      <c r="J466" s="45">
        <v>290</v>
      </c>
    </row>
    <row r="467" spans="1:10" ht="15.75" x14ac:dyDescent="0.25">
      <c r="A467" s="46"/>
      <c r="B467" s="46" t="s">
        <v>442</v>
      </c>
      <c r="C467" s="41">
        <v>633006</v>
      </c>
      <c r="D467" s="42">
        <v>1</v>
      </c>
      <c r="E467" s="43">
        <v>47.93</v>
      </c>
      <c r="F467" s="45">
        <v>50</v>
      </c>
      <c r="G467" s="45">
        <v>32.979999999999997</v>
      </c>
      <c r="H467" s="45">
        <v>50</v>
      </c>
      <c r="I467" s="45">
        <v>30.74</v>
      </c>
      <c r="J467" s="45">
        <v>50</v>
      </c>
    </row>
    <row r="468" spans="1:10" ht="15.75" x14ac:dyDescent="0.25">
      <c r="A468" s="46"/>
      <c r="B468" s="46" t="s">
        <v>443</v>
      </c>
      <c r="C468" s="41">
        <v>633006</v>
      </c>
      <c r="D468" s="42">
        <v>2</v>
      </c>
      <c r="E468" s="43"/>
      <c r="F468" s="45"/>
      <c r="G468" s="45"/>
      <c r="H468" s="45"/>
      <c r="I468" s="45">
        <v>14.63</v>
      </c>
      <c r="J468" s="45">
        <v>15</v>
      </c>
    </row>
    <row r="469" spans="1:10" ht="15.75" x14ac:dyDescent="0.25">
      <c r="A469" s="46"/>
      <c r="B469" s="46" t="s">
        <v>444</v>
      </c>
      <c r="C469" s="41">
        <v>633006</v>
      </c>
      <c r="D469" s="42">
        <v>5</v>
      </c>
      <c r="E469" s="43"/>
      <c r="F469" s="45"/>
      <c r="G469" s="45"/>
      <c r="H469" s="45"/>
      <c r="I469" s="45"/>
      <c r="J469" s="45"/>
    </row>
    <row r="470" spans="1:10" ht="15.75" x14ac:dyDescent="0.25">
      <c r="A470" s="46"/>
      <c r="B470" s="46" t="s">
        <v>445</v>
      </c>
      <c r="C470" s="41">
        <v>633006</v>
      </c>
      <c r="D470" s="42">
        <v>3</v>
      </c>
      <c r="E470" s="43">
        <v>135.83000000000001</v>
      </c>
      <c r="F470" s="45">
        <v>150</v>
      </c>
      <c r="G470" s="45"/>
      <c r="H470" s="45">
        <v>150</v>
      </c>
      <c r="I470" s="45">
        <v>171.93</v>
      </c>
      <c r="J470" s="45">
        <v>180</v>
      </c>
    </row>
    <row r="471" spans="1:10" ht="15.75" x14ac:dyDescent="0.25">
      <c r="A471" s="46"/>
      <c r="B471" s="46" t="s">
        <v>446</v>
      </c>
      <c r="C471" s="41">
        <v>633006</v>
      </c>
      <c r="D471" s="42">
        <v>4</v>
      </c>
      <c r="E471" s="43"/>
      <c r="F471" s="45"/>
      <c r="G471" s="45"/>
      <c r="H471" s="45"/>
      <c r="I471" s="45"/>
      <c r="J471" s="45"/>
    </row>
    <row r="472" spans="1:10" ht="15.75" x14ac:dyDescent="0.25">
      <c r="A472" s="46"/>
      <c r="B472" s="46" t="s">
        <v>447</v>
      </c>
      <c r="C472" s="41">
        <v>633006</v>
      </c>
      <c r="D472" s="42">
        <v>9</v>
      </c>
      <c r="E472" s="43">
        <v>389.6</v>
      </c>
      <c r="F472" s="45">
        <v>50</v>
      </c>
      <c r="G472" s="45">
        <v>119.34</v>
      </c>
      <c r="H472" s="45">
        <v>120</v>
      </c>
      <c r="I472" s="45">
        <v>99.47</v>
      </c>
      <c r="J472" s="45">
        <v>120</v>
      </c>
    </row>
    <row r="473" spans="1:10" ht="15.75" x14ac:dyDescent="0.25">
      <c r="A473" s="46"/>
      <c r="B473" s="46" t="s">
        <v>448</v>
      </c>
      <c r="C473" s="41">
        <v>633009</v>
      </c>
      <c r="D473" s="42"/>
      <c r="E473" s="43"/>
      <c r="F473" s="66"/>
      <c r="G473" s="45"/>
      <c r="H473" s="66"/>
      <c r="I473" s="66"/>
      <c r="J473" s="66"/>
    </row>
    <row r="474" spans="1:10" ht="15.75" x14ac:dyDescent="0.25">
      <c r="A474" s="46"/>
      <c r="B474" s="46" t="s">
        <v>170</v>
      </c>
      <c r="C474" s="41">
        <v>633009</v>
      </c>
      <c r="D474" s="42">
        <v>1</v>
      </c>
      <c r="E474" s="43">
        <v>91.16</v>
      </c>
      <c r="F474" s="45">
        <v>100</v>
      </c>
      <c r="G474" s="45">
        <v>6.75</v>
      </c>
      <c r="H474" s="45">
        <v>100</v>
      </c>
      <c r="I474" s="45">
        <v>69.650000000000006</v>
      </c>
      <c r="J474" s="45">
        <v>100</v>
      </c>
    </row>
    <row r="475" spans="1:10" ht="15.75" x14ac:dyDescent="0.25">
      <c r="A475" s="46"/>
      <c r="B475" s="46" t="s">
        <v>449</v>
      </c>
      <c r="C475" s="41">
        <v>633010</v>
      </c>
      <c r="D475" s="42"/>
      <c r="E475" s="43"/>
      <c r="F475" s="45"/>
      <c r="G475" s="45"/>
      <c r="H475" s="45"/>
      <c r="I475" s="45"/>
      <c r="J475" s="45"/>
    </row>
    <row r="476" spans="1:10" ht="15.75" x14ac:dyDescent="0.25">
      <c r="A476" s="46"/>
      <c r="B476" s="46" t="s">
        <v>450</v>
      </c>
      <c r="C476" s="41">
        <v>633016</v>
      </c>
      <c r="D476" s="42"/>
      <c r="E476" s="43"/>
      <c r="F476" s="45"/>
      <c r="G476" s="45"/>
      <c r="H476" s="45"/>
      <c r="I476" s="45">
        <v>169.34</v>
      </c>
      <c r="J476" s="45">
        <v>170</v>
      </c>
    </row>
    <row r="477" spans="1:10" ht="15.75" x14ac:dyDescent="0.25">
      <c r="A477" s="46"/>
      <c r="B477" s="46" t="s">
        <v>451</v>
      </c>
      <c r="C477" s="41">
        <v>635004</v>
      </c>
      <c r="D477" s="42"/>
      <c r="E477" s="43">
        <v>42</v>
      </c>
      <c r="F477" s="45">
        <v>815</v>
      </c>
      <c r="G477" s="45">
        <v>813.6</v>
      </c>
      <c r="H477" s="45">
        <v>50</v>
      </c>
      <c r="I477" s="45">
        <v>418.36</v>
      </c>
      <c r="J477" s="45">
        <v>420</v>
      </c>
    </row>
    <row r="478" spans="1:10" ht="15.75" x14ac:dyDescent="0.25">
      <c r="A478" s="46"/>
      <c r="B478" s="46" t="s">
        <v>173</v>
      </c>
      <c r="C478" s="41">
        <v>635006</v>
      </c>
      <c r="D478" s="42"/>
      <c r="E478" s="43">
        <v>10439.09</v>
      </c>
      <c r="F478" s="45">
        <v>3500</v>
      </c>
      <c r="G478" s="45">
        <v>3311.68</v>
      </c>
      <c r="H478" s="45">
        <v>1000</v>
      </c>
      <c r="I478" s="45">
        <v>4001.87</v>
      </c>
      <c r="J478" s="45">
        <v>4000</v>
      </c>
    </row>
    <row r="479" spans="1:10" ht="15.75" x14ac:dyDescent="0.25">
      <c r="A479" s="46"/>
      <c r="B479" s="46" t="s">
        <v>452</v>
      </c>
      <c r="C479" s="41">
        <v>635006</v>
      </c>
      <c r="D479" s="42">
        <v>1</v>
      </c>
      <c r="E479" s="43"/>
      <c r="F479" s="45"/>
      <c r="G479" s="45"/>
      <c r="H479" s="45"/>
      <c r="I479" s="45"/>
      <c r="J479" s="45"/>
    </row>
    <row r="480" spans="1:10" ht="15.75" x14ac:dyDescent="0.25">
      <c r="A480" s="46"/>
      <c r="B480" s="46" t="s">
        <v>453</v>
      </c>
      <c r="C480" s="41">
        <v>635009</v>
      </c>
      <c r="D480" s="42"/>
      <c r="E480" s="43"/>
      <c r="F480" s="45"/>
      <c r="G480" s="45"/>
      <c r="H480" s="45"/>
      <c r="I480" s="45"/>
      <c r="J480" s="45"/>
    </row>
    <row r="481" spans="1:10" ht="15.75" x14ac:dyDescent="0.25">
      <c r="A481" s="46"/>
      <c r="B481" s="46" t="s">
        <v>454</v>
      </c>
      <c r="C481" s="41">
        <v>637001</v>
      </c>
      <c r="D481" s="42"/>
      <c r="E481" s="43">
        <v>46</v>
      </c>
      <c r="F481" s="45">
        <v>50</v>
      </c>
      <c r="G481" s="45">
        <v>48</v>
      </c>
      <c r="H481" s="45">
        <v>50</v>
      </c>
      <c r="I481" s="45"/>
      <c r="J481" s="45">
        <v>50</v>
      </c>
    </row>
    <row r="482" spans="1:10" ht="15.75" x14ac:dyDescent="0.25">
      <c r="A482" s="46"/>
      <c r="B482" s="46" t="s">
        <v>455</v>
      </c>
      <c r="C482" s="41">
        <v>637004</v>
      </c>
      <c r="D482" s="42"/>
      <c r="E482" s="43"/>
      <c r="F482" s="45">
        <v>20</v>
      </c>
      <c r="G482" s="45">
        <v>219</v>
      </c>
      <c r="H482" s="45">
        <v>200</v>
      </c>
      <c r="I482" s="45">
        <v>327</v>
      </c>
      <c r="J482" s="45">
        <v>350</v>
      </c>
    </row>
    <row r="483" spans="1:10" ht="15.75" x14ac:dyDescent="0.25">
      <c r="A483" s="46"/>
      <c r="B483" s="46" t="s">
        <v>456</v>
      </c>
      <c r="C483" s="41">
        <v>637004</v>
      </c>
      <c r="D483" s="42">
        <v>1</v>
      </c>
      <c r="E483" s="43">
        <v>97.24</v>
      </c>
      <c r="F483" s="45">
        <v>100</v>
      </c>
      <c r="G483" s="45">
        <v>112.32</v>
      </c>
      <c r="H483" s="45">
        <v>124</v>
      </c>
      <c r="I483" s="45">
        <v>123.54</v>
      </c>
      <c r="J483" s="45">
        <v>124</v>
      </c>
    </row>
    <row r="484" spans="1:10" ht="15.75" x14ac:dyDescent="0.25">
      <c r="A484" s="46"/>
      <c r="B484" s="46" t="s">
        <v>457</v>
      </c>
      <c r="C484" s="41">
        <v>637004</v>
      </c>
      <c r="D484" s="42">
        <v>2</v>
      </c>
      <c r="E484" s="43">
        <v>20</v>
      </c>
      <c r="F484" s="45"/>
      <c r="G484" s="45"/>
      <c r="H484" s="45"/>
      <c r="I484" s="45"/>
      <c r="J484" s="45"/>
    </row>
    <row r="485" spans="1:10" ht="15.75" x14ac:dyDescent="0.25">
      <c r="A485" s="46"/>
      <c r="B485" s="46" t="s">
        <v>458</v>
      </c>
      <c r="C485" s="41">
        <v>637004</v>
      </c>
      <c r="D485" s="42">
        <v>5</v>
      </c>
      <c r="E485" s="43"/>
      <c r="F485" s="45"/>
      <c r="G485" s="45"/>
      <c r="H485" s="45"/>
      <c r="I485" s="45"/>
      <c r="J485" s="45"/>
    </row>
    <row r="486" spans="1:10" ht="15.75" x14ac:dyDescent="0.25">
      <c r="A486" s="46"/>
      <c r="B486" s="46" t="s">
        <v>459</v>
      </c>
      <c r="C486" s="41">
        <v>637005</v>
      </c>
      <c r="D486" s="42"/>
      <c r="E486" s="43">
        <v>322.12</v>
      </c>
      <c r="F486" s="45">
        <v>420</v>
      </c>
      <c r="G486" s="45">
        <v>414.71</v>
      </c>
      <c r="H486" s="45">
        <v>0</v>
      </c>
      <c r="I486" s="45"/>
      <c r="J486" s="45"/>
    </row>
    <row r="487" spans="1:10" ht="15.75" x14ac:dyDescent="0.25">
      <c r="A487" s="46"/>
      <c r="B487" s="46" t="s">
        <v>460</v>
      </c>
      <c r="C487" s="41">
        <v>637014</v>
      </c>
      <c r="D487" s="42"/>
      <c r="E487" s="43">
        <v>263.27999999999997</v>
      </c>
      <c r="F487" s="45">
        <v>350</v>
      </c>
      <c r="G487" s="45">
        <v>244.08</v>
      </c>
      <c r="H487" s="45">
        <v>300</v>
      </c>
      <c r="I487" s="45">
        <v>226.56</v>
      </c>
      <c r="J487" s="45">
        <v>300</v>
      </c>
    </row>
    <row r="488" spans="1:10" ht="15.75" x14ac:dyDescent="0.25">
      <c r="A488" s="46"/>
      <c r="B488" s="46" t="s">
        <v>461</v>
      </c>
      <c r="C488" s="41">
        <v>637016</v>
      </c>
      <c r="D488" s="42"/>
      <c r="E488" s="43">
        <v>472.63</v>
      </c>
      <c r="F488" s="45">
        <v>550</v>
      </c>
      <c r="G488" s="45">
        <v>522.86</v>
      </c>
      <c r="H488" s="45">
        <v>750</v>
      </c>
      <c r="I488" s="45">
        <v>485.96</v>
      </c>
      <c r="J488" s="45">
        <v>750</v>
      </c>
    </row>
    <row r="489" spans="1:10" ht="15.75" x14ac:dyDescent="0.25">
      <c r="A489" s="46"/>
      <c r="B489" s="46" t="s">
        <v>462</v>
      </c>
      <c r="C489" s="41">
        <v>637023</v>
      </c>
      <c r="D489" s="42"/>
      <c r="E489" s="43"/>
      <c r="F489" s="45"/>
      <c r="G489" s="45"/>
      <c r="H489" s="45"/>
      <c r="I489" s="45"/>
      <c r="J489" s="45"/>
    </row>
    <row r="490" spans="1:10" ht="15.75" x14ac:dyDescent="0.25">
      <c r="A490" s="46"/>
      <c r="B490" s="46" t="s">
        <v>463</v>
      </c>
      <c r="C490" s="41">
        <v>637027</v>
      </c>
      <c r="D490" s="42"/>
      <c r="E490" s="43"/>
      <c r="F490" s="45">
        <v>270</v>
      </c>
      <c r="G490" s="45">
        <v>270</v>
      </c>
      <c r="H490" s="45"/>
      <c r="I490" s="45">
        <v>1020</v>
      </c>
      <c r="J490" s="45">
        <v>2000</v>
      </c>
    </row>
    <row r="491" spans="1:10" ht="15.75" x14ac:dyDescent="0.25">
      <c r="A491" s="46"/>
      <c r="B491" s="46" t="s">
        <v>95</v>
      </c>
      <c r="C491" s="41">
        <v>637031</v>
      </c>
      <c r="D491" s="42"/>
      <c r="E491" s="43"/>
      <c r="F491" s="45"/>
      <c r="G491" s="45"/>
      <c r="H491" s="45"/>
      <c r="I491" s="45"/>
      <c r="J491" s="45"/>
    </row>
    <row r="492" spans="1:10" ht="15.75" x14ac:dyDescent="0.25">
      <c r="A492" s="46"/>
      <c r="B492" s="118" t="s">
        <v>464</v>
      </c>
      <c r="C492" s="119">
        <v>642015</v>
      </c>
      <c r="D492" s="120"/>
      <c r="E492" s="43">
        <v>388.76</v>
      </c>
      <c r="F492" s="45">
        <v>730</v>
      </c>
      <c r="G492" s="45">
        <v>720.95</v>
      </c>
      <c r="H492" s="45">
        <v>500</v>
      </c>
      <c r="I492" s="45">
        <v>304.64</v>
      </c>
      <c r="J492" s="45">
        <v>500</v>
      </c>
    </row>
    <row r="493" spans="1:10" ht="16.5" thickBot="1" x14ac:dyDescent="0.3">
      <c r="A493" s="68"/>
      <c r="B493" s="219" t="s">
        <v>465</v>
      </c>
      <c r="C493" s="220">
        <v>717002</v>
      </c>
      <c r="D493" s="221"/>
      <c r="E493" s="71"/>
      <c r="F493" s="73"/>
      <c r="G493" s="73"/>
      <c r="H493" s="74"/>
      <c r="I493" s="74"/>
      <c r="J493" s="74"/>
    </row>
    <row r="494" spans="1:10" ht="16.5" thickBot="1" x14ac:dyDescent="0.3">
      <c r="A494" s="169" t="s">
        <v>334</v>
      </c>
      <c r="B494" s="170"/>
      <c r="C494" s="170"/>
      <c r="D494" s="171"/>
      <c r="E494" s="226">
        <f>SUM(E447:E493)</f>
        <v>111497.88</v>
      </c>
      <c r="F494" s="205">
        <v>119113</v>
      </c>
      <c r="G494" s="181">
        <f>SUM(G447:G493)</f>
        <v>121843.19</v>
      </c>
      <c r="H494" s="181">
        <f>SUM(H447:H493)</f>
        <v>126404</v>
      </c>
      <c r="I494" s="181">
        <f>SUM(I447:I493)</f>
        <v>106837.83</v>
      </c>
      <c r="J494" s="181">
        <f>SUM(J447:J493)</f>
        <v>129299</v>
      </c>
    </row>
    <row r="495" spans="1:10" ht="16.5" thickBot="1" x14ac:dyDescent="0.3">
      <c r="A495" s="89" t="s">
        <v>466</v>
      </c>
      <c r="B495" s="90"/>
      <c r="C495" s="90"/>
      <c r="D495" s="90"/>
      <c r="E495" s="90"/>
      <c r="F495" s="90"/>
      <c r="G495" s="90"/>
      <c r="H495" s="90"/>
      <c r="I495" s="90"/>
      <c r="J495" s="91"/>
    </row>
    <row r="496" spans="1:10" ht="15.75" x14ac:dyDescent="0.25">
      <c r="A496" s="46"/>
      <c r="B496" s="46" t="s">
        <v>467</v>
      </c>
      <c r="C496" s="42">
        <v>611</v>
      </c>
      <c r="D496" s="42"/>
      <c r="E496" s="43">
        <v>14356.37</v>
      </c>
      <c r="F496" s="45">
        <v>13700</v>
      </c>
      <c r="G496" s="45">
        <v>12829.38</v>
      </c>
      <c r="H496" s="45">
        <v>15350</v>
      </c>
      <c r="I496" s="45">
        <v>12996.21</v>
      </c>
      <c r="J496" s="45">
        <v>15350</v>
      </c>
    </row>
    <row r="497" spans="1:10" ht="15.75" x14ac:dyDescent="0.25">
      <c r="A497" s="46"/>
      <c r="B497" s="46" t="s">
        <v>186</v>
      </c>
      <c r="C497" s="41">
        <v>612002</v>
      </c>
      <c r="D497" s="42"/>
      <c r="E497" s="43"/>
      <c r="F497" s="45">
        <v>300</v>
      </c>
      <c r="G497" s="45">
        <v>229.37</v>
      </c>
      <c r="H497" s="45">
        <v>380</v>
      </c>
      <c r="I497" s="45">
        <v>185.64</v>
      </c>
      <c r="J497" s="45">
        <v>380</v>
      </c>
    </row>
    <row r="498" spans="1:10" ht="15.75" x14ac:dyDescent="0.25">
      <c r="A498" s="46"/>
      <c r="B498" s="46" t="s">
        <v>184</v>
      </c>
      <c r="C498" s="41">
        <v>612002</v>
      </c>
      <c r="D498" s="42">
        <v>1</v>
      </c>
      <c r="E498" s="43"/>
      <c r="F498" s="45">
        <v>100</v>
      </c>
      <c r="G498" s="45"/>
      <c r="H498" s="45"/>
      <c r="I498" s="45"/>
      <c r="J498" s="45"/>
    </row>
    <row r="499" spans="1:10" ht="15.75" x14ac:dyDescent="0.25">
      <c r="A499" s="46"/>
      <c r="B499" s="46" t="s">
        <v>468</v>
      </c>
      <c r="C499" s="41">
        <v>612002</v>
      </c>
      <c r="D499" s="42">
        <v>2</v>
      </c>
      <c r="E499" s="43"/>
      <c r="F499" s="45"/>
      <c r="G499" s="45"/>
      <c r="H499" s="45"/>
      <c r="I499" s="45">
        <v>308.39999999999998</v>
      </c>
      <c r="J499" s="45">
        <v>400</v>
      </c>
    </row>
    <row r="500" spans="1:10" ht="15.75" x14ac:dyDescent="0.25">
      <c r="A500" s="46"/>
      <c r="B500" s="46" t="s">
        <v>188</v>
      </c>
      <c r="C500" s="41">
        <v>614</v>
      </c>
      <c r="D500" s="42"/>
      <c r="E500" s="43">
        <v>200</v>
      </c>
      <c r="F500" s="45">
        <v>200</v>
      </c>
      <c r="G500" s="45">
        <v>180</v>
      </c>
      <c r="H500" s="45">
        <v>200</v>
      </c>
      <c r="I500" s="45"/>
      <c r="J500" s="45">
        <v>200</v>
      </c>
    </row>
    <row r="501" spans="1:10" ht="15.75" x14ac:dyDescent="0.25">
      <c r="A501" s="46"/>
      <c r="B501" s="46" t="s">
        <v>469</v>
      </c>
      <c r="C501" s="42" t="s">
        <v>349</v>
      </c>
      <c r="D501" s="42"/>
      <c r="E501" s="43">
        <v>5086.79</v>
      </c>
      <c r="F501" s="45">
        <v>5000</v>
      </c>
      <c r="G501" s="45">
        <v>4626.54</v>
      </c>
      <c r="H501" s="45">
        <v>5540</v>
      </c>
      <c r="I501" s="45">
        <v>4714.43</v>
      </c>
      <c r="J501" s="45">
        <v>5540</v>
      </c>
    </row>
    <row r="502" spans="1:10" ht="15.75" x14ac:dyDescent="0.25">
      <c r="A502" s="46"/>
      <c r="B502" s="46" t="s">
        <v>470</v>
      </c>
      <c r="C502" s="41">
        <v>633006</v>
      </c>
      <c r="D502" s="42"/>
      <c r="E502" s="43"/>
      <c r="F502" s="45"/>
      <c r="G502" s="45"/>
      <c r="H502" s="45"/>
      <c r="I502" s="45">
        <v>44.05</v>
      </c>
      <c r="J502" s="45">
        <v>50</v>
      </c>
    </row>
    <row r="503" spans="1:10" ht="15.75" x14ac:dyDescent="0.25">
      <c r="A503" s="46"/>
      <c r="B503" s="46" t="s">
        <v>471</v>
      </c>
      <c r="C503" s="41">
        <v>633009</v>
      </c>
      <c r="D503" s="42"/>
      <c r="E503" s="43">
        <v>633.94000000000005</v>
      </c>
      <c r="F503" s="45">
        <v>800</v>
      </c>
      <c r="G503" s="45">
        <v>421.53</v>
      </c>
      <c r="H503" s="45">
        <v>500</v>
      </c>
      <c r="I503" s="45">
        <v>486.42</v>
      </c>
      <c r="J503" s="45">
        <v>500</v>
      </c>
    </row>
    <row r="504" spans="1:10" ht="15.75" x14ac:dyDescent="0.25">
      <c r="A504" s="46"/>
      <c r="B504" s="46" t="s">
        <v>472</v>
      </c>
      <c r="C504" s="41">
        <v>637014</v>
      </c>
      <c r="D504" s="42"/>
      <c r="E504" s="43">
        <v>54.24</v>
      </c>
      <c r="F504" s="45">
        <v>100</v>
      </c>
      <c r="G504" s="45">
        <v>53.04</v>
      </c>
      <c r="H504" s="45">
        <v>60</v>
      </c>
      <c r="I504" s="45">
        <v>57.52</v>
      </c>
      <c r="J504" s="45">
        <v>60</v>
      </c>
    </row>
    <row r="505" spans="1:10" ht="15.75" x14ac:dyDescent="0.25">
      <c r="A505" s="46"/>
      <c r="B505" s="118" t="s">
        <v>473</v>
      </c>
      <c r="C505" s="119">
        <v>637016</v>
      </c>
      <c r="D505" s="120"/>
      <c r="E505" s="43">
        <v>103.22</v>
      </c>
      <c r="F505" s="45">
        <v>120</v>
      </c>
      <c r="G505" s="45">
        <v>101.88</v>
      </c>
      <c r="H505" s="45">
        <v>155</v>
      </c>
      <c r="I505" s="45">
        <v>101.54</v>
      </c>
      <c r="J505" s="45">
        <v>155</v>
      </c>
    </row>
    <row r="506" spans="1:10" ht="15.75" x14ac:dyDescent="0.25">
      <c r="A506" s="46"/>
      <c r="B506" s="118" t="s">
        <v>474</v>
      </c>
      <c r="C506" s="119">
        <v>637027</v>
      </c>
      <c r="D506" s="120"/>
      <c r="E506" s="47"/>
      <c r="F506" s="48"/>
      <c r="G506" s="48"/>
      <c r="H506" s="48"/>
      <c r="I506" s="48"/>
      <c r="J506" s="48"/>
    </row>
    <row r="507" spans="1:10" ht="16.5" thickBot="1" x14ac:dyDescent="0.3">
      <c r="A507" s="68"/>
      <c r="B507" s="219" t="s">
        <v>475</v>
      </c>
      <c r="C507" s="220">
        <v>642015</v>
      </c>
      <c r="D507" s="221"/>
      <c r="E507" s="278"/>
      <c r="F507" s="257">
        <v>200</v>
      </c>
      <c r="G507" s="257"/>
      <c r="H507" s="257"/>
      <c r="I507" s="257"/>
      <c r="J507" s="257"/>
    </row>
    <row r="508" spans="1:10" ht="16.5" thickBot="1" x14ac:dyDescent="0.3">
      <c r="A508" s="169" t="s">
        <v>334</v>
      </c>
      <c r="B508" s="170"/>
      <c r="C508" s="170"/>
      <c r="D508" s="171"/>
      <c r="E508" s="226">
        <f t="shared" ref="E508:J508" si="16">SUM(E496:E507)</f>
        <v>20434.560000000001</v>
      </c>
      <c r="F508" s="79">
        <f t="shared" si="16"/>
        <v>20520</v>
      </c>
      <c r="G508" s="181">
        <f t="shared" si="16"/>
        <v>18441.740000000002</v>
      </c>
      <c r="H508" s="181">
        <f t="shared" si="16"/>
        <v>22185</v>
      </c>
      <c r="I508" s="181">
        <f t="shared" si="16"/>
        <v>18894.21</v>
      </c>
      <c r="J508" s="181">
        <f t="shared" si="16"/>
        <v>22635</v>
      </c>
    </row>
    <row r="509" spans="1:10" ht="16.5" thickBot="1" x14ac:dyDescent="0.3">
      <c r="A509" s="89" t="s">
        <v>476</v>
      </c>
      <c r="B509" s="90"/>
      <c r="C509" s="90"/>
      <c r="D509" s="90"/>
      <c r="E509" s="90"/>
      <c r="F509" s="90"/>
      <c r="G509" s="90"/>
      <c r="H509" s="90"/>
      <c r="I509" s="90"/>
      <c r="J509" s="91"/>
    </row>
    <row r="510" spans="1:10" ht="15.75" x14ac:dyDescent="0.25">
      <c r="A510" s="114"/>
      <c r="B510" s="114" t="s">
        <v>477</v>
      </c>
      <c r="C510" s="35">
        <v>611</v>
      </c>
      <c r="D510" s="35"/>
      <c r="E510" s="36">
        <v>19038.96</v>
      </c>
      <c r="F510" s="38">
        <v>21000</v>
      </c>
      <c r="G510" s="38">
        <v>20297.72</v>
      </c>
      <c r="H510" s="38">
        <v>26400</v>
      </c>
      <c r="I510" s="38">
        <v>22225.33</v>
      </c>
      <c r="J510" s="38">
        <v>26400</v>
      </c>
    </row>
    <row r="511" spans="1:10" ht="15.75" x14ac:dyDescent="0.25">
      <c r="A511" s="46"/>
      <c r="B511" s="46" t="s">
        <v>181</v>
      </c>
      <c r="C511" s="41">
        <v>612001</v>
      </c>
      <c r="D511" s="42"/>
      <c r="E511" s="43">
        <v>756.42</v>
      </c>
      <c r="F511" s="45">
        <v>1100</v>
      </c>
      <c r="G511" s="45">
        <v>1061.53</v>
      </c>
      <c r="H511" s="45">
        <v>1400</v>
      </c>
      <c r="I511" s="45">
        <v>986.07</v>
      </c>
      <c r="J511" s="45">
        <v>1400</v>
      </c>
    </row>
    <row r="512" spans="1:10" ht="15.75" x14ac:dyDescent="0.25">
      <c r="A512" s="46"/>
      <c r="B512" s="46" t="s">
        <v>184</v>
      </c>
      <c r="C512" s="41">
        <v>612002</v>
      </c>
      <c r="D512" s="42"/>
      <c r="E512" s="43">
        <v>184.31</v>
      </c>
      <c r="F512" s="45">
        <v>200</v>
      </c>
      <c r="G512" s="45">
        <v>251.19</v>
      </c>
      <c r="H512" s="45"/>
      <c r="I512" s="45"/>
      <c r="J512" s="45"/>
    </row>
    <row r="513" spans="1:10" ht="15.75" x14ac:dyDescent="0.25">
      <c r="A513" s="46"/>
      <c r="B513" s="46" t="s">
        <v>478</v>
      </c>
      <c r="C513" s="41">
        <v>612002</v>
      </c>
      <c r="D513" s="42">
        <v>1</v>
      </c>
      <c r="E513" s="43"/>
      <c r="F513" s="45"/>
      <c r="G513" s="45"/>
      <c r="H513" s="45"/>
      <c r="I513" s="45">
        <v>190.75</v>
      </c>
      <c r="J513" s="45">
        <v>200</v>
      </c>
    </row>
    <row r="514" spans="1:10" ht="15.75" x14ac:dyDescent="0.25">
      <c r="A514" s="46"/>
      <c r="B514" s="46" t="s">
        <v>433</v>
      </c>
      <c r="C514" s="41">
        <v>612002</v>
      </c>
      <c r="D514" s="42">
        <v>3</v>
      </c>
      <c r="E514" s="43"/>
      <c r="F514" s="45"/>
      <c r="G514" s="45"/>
      <c r="H514" s="45">
        <v>200</v>
      </c>
      <c r="I514" s="45"/>
      <c r="J514" s="45">
        <v>200</v>
      </c>
    </row>
    <row r="515" spans="1:10" ht="15.75" x14ac:dyDescent="0.25">
      <c r="A515" s="46"/>
      <c r="B515" s="46" t="s">
        <v>188</v>
      </c>
      <c r="C515" s="42">
        <v>614</v>
      </c>
      <c r="D515" s="42"/>
      <c r="E515" s="43">
        <v>1127.81</v>
      </c>
      <c r="F515" s="45">
        <v>1150</v>
      </c>
      <c r="G515" s="45">
        <v>1150</v>
      </c>
      <c r="H515" s="45">
        <v>1150</v>
      </c>
      <c r="I515" s="45"/>
      <c r="J515" s="45">
        <v>1150</v>
      </c>
    </row>
    <row r="516" spans="1:10" ht="15.75" x14ac:dyDescent="0.25">
      <c r="A516" s="46"/>
      <c r="B516" s="46" t="s">
        <v>479</v>
      </c>
      <c r="C516" s="42" t="s">
        <v>480</v>
      </c>
      <c r="D516" s="42"/>
      <c r="E516" s="43">
        <v>7375.76</v>
      </c>
      <c r="F516" s="45">
        <v>7720</v>
      </c>
      <c r="G516" s="45">
        <v>7953.88</v>
      </c>
      <c r="H516" s="45">
        <v>9800</v>
      </c>
      <c r="I516" s="45">
        <v>8178.01</v>
      </c>
      <c r="J516" s="45">
        <v>9800</v>
      </c>
    </row>
    <row r="517" spans="1:10" ht="15.75" x14ac:dyDescent="0.25">
      <c r="A517" s="46"/>
      <c r="B517" s="46" t="s">
        <v>481</v>
      </c>
      <c r="C517" s="41">
        <v>632003</v>
      </c>
      <c r="D517" s="42"/>
      <c r="E517" s="43">
        <v>1.73</v>
      </c>
      <c r="F517" s="45"/>
      <c r="G517" s="45"/>
      <c r="H517" s="45"/>
      <c r="I517" s="45">
        <v>-0.5</v>
      </c>
      <c r="J517" s="45"/>
    </row>
    <row r="518" spans="1:10" ht="15.75" x14ac:dyDescent="0.25">
      <c r="A518" s="46"/>
      <c r="B518" s="46" t="s">
        <v>482</v>
      </c>
      <c r="C518" s="41">
        <v>632004</v>
      </c>
      <c r="D518" s="42"/>
      <c r="E518" s="43"/>
      <c r="F518" s="45"/>
      <c r="G518" s="45"/>
      <c r="H518" s="45"/>
      <c r="I518" s="45">
        <v>29.95</v>
      </c>
      <c r="J518" s="45">
        <v>30</v>
      </c>
    </row>
    <row r="519" spans="1:10" ht="15.75" x14ac:dyDescent="0.25">
      <c r="A519" s="46"/>
      <c r="B519" s="46" t="s">
        <v>167</v>
      </c>
      <c r="C519" s="41">
        <v>633002</v>
      </c>
      <c r="D519" s="42"/>
      <c r="E519" s="43"/>
      <c r="F519" s="45">
        <v>105</v>
      </c>
      <c r="G519" s="45">
        <v>105.3</v>
      </c>
      <c r="H519" s="45">
        <v>500</v>
      </c>
      <c r="I519" s="45"/>
      <c r="J519" s="45">
        <v>500</v>
      </c>
    </row>
    <row r="520" spans="1:10" ht="15.75" x14ac:dyDescent="0.25">
      <c r="A520" s="46"/>
      <c r="B520" s="46" t="s">
        <v>269</v>
      </c>
      <c r="C520" s="41">
        <v>633003</v>
      </c>
      <c r="D520" s="42"/>
      <c r="E520" s="43"/>
      <c r="F520" s="45"/>
      <c r="G520" s="45"/>
      <c r="H520" s="45"/>
      <c r="I520" s="45">
        <v>29</v>
      </c>
      <c r="J520" s="45">
        <v>30</v>
      </c>
    </row>
    <row r="521" spans="1:10" ht="15.75" x14ac:dyDescent="0.25">
      <c r="A521" s="46"/>
      <c r="B521" s="46" t="s">
        <v>483</v>
      </c>
      <c r="C521" s="41">
        <v>633001</v>
      </c>
      <c r="D521" s="42"/>
      <c r="E521" s="43">
        <v>1539.72</v>
      </c>
      <c r="F521" s="45"/>
      <c r="G521" s="45"/>
      <c r="H521" s="45"/>
      <c r="I521" s="45"/>
      <c r="J521" s="45"/>
    </row>
    <row r="522" spans="1:10" ht="15.75" x14ac:dyDescent="0.25">
      <c r="A522" s="46"/>
      <c r="B522" s="46" t="s">
        <v>484</v>
      </c>
      <c r="C522" s="41">
        <v>633004</v>
      </c>
      <c r="D522" s="42"/>
      <c r="E522" s="43"/>
      <c r="F522" s="45"/>
      <c r="G522" s="45"/>
      <c r="H522" s="45"/>
      <c r="I522" s="45">
        <v>2413.3200000000002</v>
      </c>
      <c r="J522" s="45">
        <v>2500</v>
      </c>
    </row>
    <row r="523" spans="1:10" ht="15.75" x14ac:dyDescent="0.25">
      <c r="A523" s="46"/>
      <c r="B523" s="46" t="s">
        <v>485</v>
      </c>
      <c r="C523" s="41">
        <v>633006</v>
      </c>
      <c r="D523" s="42"/>
      <c r="E523" s="43">
        <v>453.72</v>
      </c>
      <c r="F523" s="45">
        <v>450</v>
      </c>
      <c r="G523" s="45">
        <v>373.4</v>
      </c>
      <c r="H523" s="45">
        <v>400</v>
      </c>
      <c r="I523" s="45">
        <v>451.45</v>
      </c>
      <c r="J523" s="45">
        <v>500</v>
      </c>
    </row>
    <row r="524" spans="1:10" ht="15.75" x14ac:dyDescent="0.25">
      <c r="A524" s="46"/>
      <c r="B524" s="46" t="s">
        <v>486</v>
      </c>
      <c r="C524" s="41">
        <v>633006</v>
      </c>
      <c r="D524" s="42">
        <v>1</v>
      </c>
      <c r="E524" s="43"/>
      <c r="F524" s="45"/>
      <c r="G524" s="45"/>
      <c r="H524" s="45"/>
      <c r="I524" s="45"/>
      <c r="J524" s="45"/>
    </row>
    <row r="525" spans="1:10" ht="15.75" x14ac:dyDescent="0.25">
      <c r="A525" s="46"/>
      <c r="B525" s="46" t="s">
        <v>487</v>
      </c>
      <c r="C525" s="41">
        <v>633006</v>
      </c>
      <c r="D525" s="42">
        <v>2</v>
      </c>
      <c r="E525" s="43">
        <v>389.63</v>
      </c>
      <c r="F525" s="45">
        <v>1000</v>
      </c>
      <c r="G525" s="45">
        <v>705.4</v>
      </c>
      <c r="H525" s="45">
        <v>1000</v>
      </c>
      <c r="I525" s="45">
        <v>232.24</v>
      </c>
      <c r="J525" s="45">
        <v>300</v>
      </c>
    </row>
    <row r="526" spans="1:10" ht="15.75" x14ac:dyDescent="0.25">
      <c r="A526" s="46"/>
      <c r="B526" s="46" t="s">
        <v>488</v>
      </c>
      <c r="C526" s="41">
        <v>633006</v>
      </c>
      <c r="D526" s="42">
        <v>3</v>
      </c>
      <c r="E526" s="118">
        <v>51.64</v>
      </c>
      <c r="F526" s="45">
        <v>100</v>
      </c>
      <c r="G526" s="45">
        <v>49.09</v>
      </c>
      <c r="H526" s="45">
        <v>60</v>
      </c>
      <c r="I526" s="45">
        <v>87.56</v>
      </c>
      <c r="J526" s="45">
        <v>100</v>
      </c>
    </row>
    <row r="527" spans="1:10" ht="15.75" x14ac:dyDescent="0.25">
      <c r="A527" s="46"/>
      <c r="B527" s="46" t="s">
        <v>489</v>
      </c>
      <c r="C527" s="41">
        <v>633006</v>
      </c>
      <c r="D527" s="42">
        <v>4</v>
      </c>
      <c r="E527" s="43">
        <v>88</v>
      </c>
      <c r="F527" s="45">
        <v>100</v>
      </c>
      <c r="G527" s="45">
        <v>52.32</v>
      </c>
      <c r="H527" s="45">
        <v>60</v>
      </c>
      <c r="I527" s="45">
        <v>72</v>
      </c>
      <c r="J527" s="45">
        <v>75</v>
      </c>
    </row>
    <row r="528" spans="1:10" ht="15.75" x14ac:dyDescent="0.25">
      <c r="A528" s="46"/>
      <c r="B528" s="46" t="s">
        <v>490</v>
      </c>
      <c r="C528" s="41">
        <v>633006</v>
      </c>
      <c r="D528" s="42">
        <v>5</v>
      </c>
      <c r="E528" s="43"/>
      <c r="F528" s="45">
        <v>10</v>
      </c>
      <c r="G528" s="45">
        <v>8.6</v>
      </c>
      <c r="H528" s="45">
        <v>10</v>
      </c>
      <c r="I528" s="45">
        <v>33.85</v>
      </c>
      <c r="J528" s="45">
        <v>35</v>
      </c>
    </row>
    <row r="529" spans="1:10" ht="15.75" x14ac:dyDescent="0.25">
      <c r="A529" s="46"/>
      <c r="B529" s="46" t="s">
        <v>491</v>
      </c>
      <c r="C529" s="41">
        <v>633010</v>
      </c>
      <c r="D529" s="42"/>
      <c r="E529" s="43">
        <v>144.94999999999999</v>
      </c>
      <c r="F529" s="45">
        <v>200</v>
      </c>
      <c r="G529" s="45">
        <v>199.02</v>
      </c>
      <c r="H529" s="45">
        <v>200</v>
      </c>
      <c r="I529" s="45">
        <v>196.36</v>
      </c>
      <c r="J529" s="45">
        <v>200</v>
      </c>
    </row>
    <row r="530" spans="1:10" ht="15.75" x14ac:dyDescent="0.25">
      <c r="A530" s="46"/>
      <c r="B530" s="46" t="s">
        <v>492</v>
      </c>
      <c r="C530" s="41">
        <v>633013</v>
      </c>
      <c r="D530" s="42"/>
      <c r="E530" s="43">
        <v>278.33</v>
      </c>
      <c r="F530" s="45">
        <v>278</v>
      </c>
      <c r="G530" s="45">
        <v>39.24</v>
      </c>
      <c r="H530" s="45">
        <v>280</v>
      </c>
      <c r="I530" s="45">
        <v>39.24</v>
      </c>
      <c r="J530" s="45">
        <v>280</v>
      </c>
    </row>
    <row r="531" spans="1:10" ht="15.75" x14ac:dyDescent="0.25">
      <c r="A531" s="46"/>
      <c r="B531" s="46" t="s">
        <v>493</v>
      </c>
      <c r="C531" s="41">
        <v>635004</v>
      </c>
      <c r="D531" s="42"/>
      <c r="E531" s="43"/>
      <c r="F531" s="45">
        <v>200</v>
      </c>
      <c r="G531" s="45">
        <v>196.4</v>
      </c>
      <c r="H531" s="45">
        <v>200</v>
      </c>
      <c r="I531" s="45"/>
      <c r="J531" s="45">
        <v>200</v>
      </c>
    </row>
    <row r="532" spans="1:10" ht="15.75" x14ac:dyDescent="0.25">
      <c r="A532" s="46"/>
      <c r="B532" s="46" t="s">
        <v>494</v>
      </c>
      <c r="C532" s="41">
        <v>635006</v>
      </c>
      <c r="D532" s="42"/>
      <c r="E532" s="43">
        <v>449.84</v>
      </c>
      <c r="F532" s="45"/>
      <c r="G532" s="45"/>
      <c r="H532" s="45"/>
      <c r="I532" s="45"/>
      <c r="J532" s="45"/>
    </row>
    <row r="533" spans="1:10" ht="15.75" x14ac:dyDescent="0.25">
      <c r="A533" s="46"/>
      <c r="B533" s="46" t="s">
        <v>495</v>
      </c>
      <c r="C533" s="41">
        <v>637001</v>
      </c>
      <c r="D533" s="42"/>
      <c r="E533" s="43"/>
      <c r="F533" s="45"/>
      <c r="G533" s="45"/>
      <c r="H533" s="45"/>
      <c r="I533" s="45"/>
      <c r="J533" s="45"/>
    </row>
    <row r="534" spans="1:10" ht="15.75" x14ac:dyDescent="0.25">
      <c r="A534" s="46"/>
      <c r="B534" s="46" t="s">
        <v>496</v>
      </c>
      <c r="C534" s="41">
        <v>637004</v>
      </c>
      <c r="D534" s="42"/>
      <c r="E534" s="43">
        <v>106.08</v>
      </c>
      <c r="F534" s="45">
        <v>110</v>
      </c>
      <c r="G534" s="45">
        <v>112.32</v>
      </c>
      <c r="H534" s="45">
        <v>124</v>
      </c>
      <c r="I534" s="45">
        <v>123.55</v>
      </c>
      <c r="J534" s="45">
        <v>124</v>
      </c>
    </row>
    <row r="535" spans="1:10" ht="15.75" x14ac:dyDescent="0.25">
      <c r="A535" s="46"/>
      <c r="B535" s="46" t="s">
        <v>366</v>
      </c>
      <c r="C535" s="41">
        <v>637004</v>
      </c>
      <c r="D535" s="42">
        <v>1</v>
      </c>
      <c r="E535" s="43"/>
      <c r="F535" s="45"/>
      <c r="G535" s="45"/>
      <c r="H535" s="45"/>
      <c r="I535" s="45">
        <v>1.99</v>
      </c>
      <c r="J535" s="45">
        <v>2</v>
      </c>
    </row>
    <row r="536" spans="1:10" ht="15.75" x14ac:dyDescent="0.25">
      <c r="A536" s="46"/>
      <c r="B536" s="46" t="s">
        <v>319</v>
      </c>
      <c r="C536" s="41">
        <v>637012</v>
      </c>
      <c r="D536" s="42"/>
      <c r="E536" s="43"/>
      <c r="F536" s="45"/>
      <c r="G536" s="45"/>
      <c r="H536" s="45"/>
      <c r="I536" s="45">
        <v>54</v>
      </c>
      <c r="J536" s="45">
        <v>70</v>
      </c>
    </row>
    <row r="537" spans="1:10" ht="15.75" x14ac:dyDescent="0.25">
      <c r="A537" s="46"/>
      <c r="B537" s="46" t="s">
        <v>497</v>
      </c>
      <c r="C537" s="41">
        <v>637014</v>
      </c>
      <c r="D537" s="42"/>
      <c r="E537" s="43">
        <v>74.400000000000006</v>
      </c>
      <c r="F537" s="45">
        <v>150</v>
      </c>
      <c r="G537" s="45">
        <v>74.88</v>
      </c>
      <c r="H537" s="45">
        <v>80</v>
      </c>
      <c r="I537" s="45">
        <v>74.400000000000006</v>
      </c>
      <c r="J537" s="45">
        <v>80</v>
      </c>
    </row>
    <row r="538" spans="1:10" ht="15.75" x14ac:dyDescent="0.25">
      <c r="A538" s="46"/>
      <c r="B538" s="46" t="s">
        <v>498</v>
      </c>
      <c r="C538" s="41">
        <v>637016</v>
      </c>
      <c r="D538" s="42"/>
      <c r="E538" s="43">
        <v>171.64</v>
      </c>
      <c r="F538" s="45">
        <v>200</v>
      </c>
      <c r="G538" s="45">
        <v>185.25</v>
      </c>
      <c r="H538" s="45">
        <v>280</v>
      </c>
      <c r="I538" s="45">
        <v>193.03</v>
      </c>
      <c r="J538" s="45">
        <v>280</v>
      </c>
    </row>
    <row r="539" spans="1:10" ht="15.75" x14ac:dyDescent="0.25">
      <c r="A539" s="46"/>
      <c r="B539" s="46" t="s">
        <v>499</v>
      </c>
      <c r="C539" s="41">
        <v>637023</v>
      </c>
      <c r="D539" s="42"/>
      <c r="E539" s="43"/>
      <c r="F539" s="45"/>
      <c r="G539" s="66"/>
      <c r="H539" s="45"/>
      <c r="I539" s="45"/>
      <c r="J539" s="45"/>
    </row>
    <row r="540" spans="1:10" ht="15.75" x14ac:dyDescent="0.25">
      <c r="A540" s="46"/>
      <c r="B540" s="118" t="s">
        <v>500</v>
      </c>
      <c r="C540" s="119">
        <v>637027</v>
      </c>
      <c r="D540" s="120"/>
      <c r="E540" s="43"/>
      <c r="F540" s="45"/>
      <c r="G540" s="66"/>
      <c r="H540" s="45"/>
      <c r="I540" s="45"/>
      <c r="J540" s="45"/>
    </row>
    <row r="541" spans="1:10" ht="16.5" thickBot="1" x14ac:dyDescent="0.3">
      <c r="A541" s="68"/>
      <c r="B541" s="68" t="s">
        <v>475</v>
      </c>
      <c r="C541" s="69">
        <v>642015</v>
      </c>
      <c r="D541" s="70"/>
      <c r="E541" s="71">
        <v>434.86</v>
      </c>
      <c r="F541" s="73">
        <v>500</v>
      </c>
      <c r="G541" s="73">
        <v>464.56</v>
      </c>
      <c r="H541" s="73">
        <v>500</v>
      </c>
      <c r="I541" s="73"/>
      <c r="J541" s="73">
        <v>500</v>
      </c>
    </row>
    <row r="542" spans="1:10" ht="16.5" thickBot="1" x14ac:dyDescent="0.3">
      <c r="A542" s="169" t="s">
        <v>334</v>
      </c>
      <c r="B542" s="170"/>
      <c r="C542" s="170"/>
      <c r="D542" s="171"/>
      <c r="E542" s="78">
        <f t="shared" ref="E542:J542" si="17">SUM(E510:E541)</f>
        <v>32667.80000000001</v>
      </c>
      <c r="F542" s="79">
        <f t="shared" si="17"/>
        <v>34573</v>
      </c>
      <c r="G542" s="80">
        <f t="shared" si="17"/>
        <v>33280.100000000006</v>
      </c>
      <c r="H542" s="80">
        <f t="shared" si="17"/>
        <v>42644</v>
      </c>
      <c r="I542" s="80">
        <f t="shared" si="17"/>
        <v>35611.599999999999</v>
      </c>
      <c r="J542" s="80">
        <f t="shared" si="17"/>
        <v>44956</v>
      </c>
    </row>
    <row r="543" spans="1:10" ht="16.5" thickBot="1" x14ac:dyDescent="0.3">
      <c r="A543" s="30" t="s">
        <v>501</v>
      </c>
      <c r="B543" s="14"/>
      <c r="C543" s="14"/>
      <c r="D543" s="14"/>
      <c r="E543" s="14"/>
      <c r="F543" s="14"/>
      <c r="G543" s="14"/>
      <c r="H543" s="14"/>
      <c r="I543" s="14"/>
      <c r="J543" s="31"/>
    </row>
    <row r="544" spans="1:10" ht="15.75" x14ac:dyDescent="0.25">
      <c r="A544" s="114"/>
      <c r="B544" s="114" t="s">
        <v>502</v>
      </c>
      <c r="C544" s="34">
        <v>633016</v>
      </c>
      <c r="D544" s="35"/>
      <c r="E544" s="36">
        <v>150</v>
      </c>
      <c r="F544" s="38">
        <v>300</v>
      </c>
      <c r="G544" s="38">
        <v>299.48</v>
      </c>
      <c r="H544" s="38">
        <v>300</v>
      </c>
      <c r="I544" s="38">
        <v>311.19</v>
      </c>
      <c r="J544" s="38">
        <v>315</v>
      </c>
    </row>
    <row r="545" spans="1:10" ht="15.75" x14ac:dyDescent="0.25">
      <c r="A545" s="46"/>
      <c r="B545" s="46" t="s">
        <v>503</v>
      </c>
      <c r="C545" s="41">
        <v>634004</v>
      </c>
      <c r="D545" s="42"/>
      <c r="E545" s="43">
        <v>200</v>
      </c>
      <c r="F545" s="45">
        <v>200</v>
      </c>
      <c r="G545" s="45">
        <v>200</v>
      </c>
      <c r="H545" s="45">
        <v>200</v>
      </c>
      <c r="I545" s="45">
        <v>200</v>
      </c>
      <c r="J545" s="45">
        <v>200</v>
      </c>
    </row>
    <row r="546" spans="1:10" ht="15.75" x14ac:dyDescent="0.25">
      <c r="A546" s="46"/>
      <c r="B546" s="46" t="s">
        <v>504</v>
      </c>
      <c r="C546" s="41">
        <v>642026</v>
      </c>
      <c r="D546" s="42"/>
      <c r="E546" s="43">
        <v>800</v>
      </c>
      <c r="F546" s="45">
        <v>900</v>
      </c>
      <c r="G546" s="45">
        <v>750</v>
      </c>
      <c r="H546" s="45">
        <v>900</v>
      </c>
      <c r="I546" s="45"/>
      <c r="J546" s="45">
        <v>900</v>
      </c>
    </row>
    <row r="547" spans="1:10" ht="16.5" thickBot="1" x14ac:dyDescent="0.3">
      <c r="A547" s="68"/>
      <c r="B547" s="68" t="s">
        <v>505</v>
      </c>
      <c r="C547" s="69">
        <v>637004</v>
      </c>
      <c r="D547" s="70">
        <v>1</v>
      </c>
      <c r="E547" s="71">
        <v>40</v>
      </c>
      <c r="F547" s="73">
        <v>100</v>
      </c>
      <c r="G547" s="73"/>
      <c r="H547" s="73">
        <v>100</v>
      </c>
      <c r="I547" s="73">
        <v>40</v>
      </c>
      <c r="J547" s="73">
        <v>100</v>
      </c>
    </row>
    <row r="548" spans="1:10" ht="16.5" thickBot="1" x14ac:dyDescent="0.3">
      <c r="A548" s="169" t="s">
        <v>334</v>
      </c>
      <c r="B548" s="170"/>
      <c r="C548" s="170"/>
      <c r="D548" s="171"/>
      <c r="E548" s="78">
        <f t="shared" ref="E548:J548" si="18">SUM(E544:E547)</f>
        <v>1190</v>
      </c>
      <c r="F548" s="79">
        <f t="shared" si="18"/>
        <v>1500</v>
      </c>
      <c r="G548" s="80">
        <f t="shared" si="18"/>
        <v>1249.48</v>
      </c>
      <c r="H548" s="80">
        <f t="shared" si="18"/>
        <v>1500</v>
      </c>
      <c r="I548" s="80">
        <f t="shared" si="18"/>
        <v>551.19000000000005</v>
      </c>
      <c r="J548" s="80">
        <f t="shared" si="18"/>
        <v>1515</v>
      </c>
    </row>
    <row r="549" spans="1:10" ht="16.5" thickBot="1" x14ac:dyDescent="0.3">
      <c r="A549" s="30" t="s">
        <v>506</v>
      </c>
      <c r="B549" s="14"/>
      <c r="C549" s="14"/>
      <c r="D549" s="14"/>
      <c r="E549" s="14"/>
      <c r="F549" s="14"/>
      <c r="G549" s="14"/>
      <c r="H549" s="14"/>
      <c r="I549" s="14"/>
      <c r="J549" s="31"/>
    </row>
    <row r="550" spans="1:10" ht="15.75" x14ac:dyDescent="0.25">
      <c r="A550" s="114"/>
      <c r="B550" s="114" t="s">
        <v>507</v>
      </c>
      <c r="C550" s="34">
        <v>637004</v>
      </c>
      <c r="D550" s="35"/>
      <c r="E550" s="36">
        <v>7032.86</v>
      </c>
      <c r="F550" s="37">
        <v>15000</v>
      </c>
      <c r="G550" s="38">
        <v>13136.04</v>
      </c>
      <c r="H550" s="38">
        <v>18000</v>
      </c>
      <c r="I550" s="38">
        <v>15974.08</v>
      </c>
      <c r="J550" s="38">
        <v>18000</v>
      </c>
    </row>
    <row r="551" spans="1:10" ht="15.75" x14ac:dyDescent="0.25">
      <c r="A551" s="46"/>
      <c r="B551" s="46" t="s">
        <v>508</v>
      </c>
      <c r="C551" s="42" t="s">
        <v>480</v>
      </c>
      <c r="D551" s="42"/>
      <c r="E551" s="43">
        <v>41.94</v>
      </c>
      <c r="F551" s="44">
        <v>40</v>
      </c>
      <c r="G551" s="45"/>
      <c r="H551" s="45"/>
      <c r="I551" s="45">
        <v>6.99</v>
      </c>
      <c r="J551" s="45">
        <v>10</v>
      </c>
    </row>
    <row r="552" spans="1:10" ht="16.5" thickBot="1" x14ac:dyDescent="0.3">
      <c r="A552" s="68"/>
      <c r="B552" s="68" t="s">
        <v>509</v>
      </c>
      <c r="C552" s="69">
        <v>637027</v>
      </c>
      <c r="D552" s="70"/>
      <c r="E552" s="71">
        <v>120</v>
      </c>
      <c r="F552" s="72">
        <v>100</v>
      </c>
      <c r="G552" s="73"/>
      <c r="H552" s="73"/>
      <c r="I552" s="73">
        <v>20</v>
      </c>
      <c r="J552" s="73">
        <v>20</v>
      </c>
    </row>
    <row r="553" spans="1:10" ht="16.5" thickBot="1" x14ac:dyDescent="0.3">
      <c r="A553" s="169" t="s">
        <v>334</v>
      </c>
      <c r="B553" s="170"/>
      <c r="C553" s="170"/>
      <c r="D553" s="171"/>
      <c r="E553" s="141">
        <f t="shared" ref="E553:J553" si="19">SUM(E550:E552)</f>
        <v>7194.7999999999993</v>
      </c>
      <c r="F553" s="79">
        <f t="shared" si="19"/>
        <v>15140</v>
      </c>
      <c r="G553" s="143">
        <f t="shared" si="19"/>
        <v>13136.04</v>
      </c>
      <c r="H553" s="143">
        <f t="shared" si="19"/>
        <v>18000</v>
      </c>
      <c r="I553" s="143">
        <f t="shared" si="19"/>
        <v>16001.07</v>
      </c>
      <c r="J553" s="143">
        <f t="shared" si="19"/>
        <v>18030</v>
      </c>
    </row>
    <row r="554" spans="1:10" ht="16.5" thickBot="1" x14ac:dyDescent="0.3">
      <c r="A554" s="30" t="s">
        <v>510</v>
      </c>
      <c r="B554" s="14"/>
      <c r="C554" s="14"/>
      <c r="D554" s="14"/>
      <c r="E554" s="14"/>
      <c r="F554" s="14"/>
      <c r="G554" s="14"/>
      <c r="H554" s="14"/>
      <c r="I554" s="14"/>
      <c r="J554" s="31"/>
    </row>
    <row r="555" spans="1:10" ht="16.5" thickBot="1" x14ac:dyDescent="0.3">
      <c r="A555" s="209"/>
      <c r="B555" s="279" t="s">
        <v>511</v>
      </c>
      <c r="C555" s="280">
        <v>642026</v>
      </c>
      <c r="D555" s="279"/>
      <c r="E555" s="279">
        <v>300</v>
      </c>
      <c r="F555" s="179">
        <v>100</v>
      </c>
      <c r="G555" s="281">
        <v>0</v>
      </c>
      <c r="H555" s="282"/>
      <c r="I555" s="282"/>
      <c r="J555" s="282"/>
    </row>
    <row r="556" spans="1:10" ht="16.5" thickBot="1" x14ac:dyDescent="0.3">
      <c r="A556" s="169" t="s">
        <v>334</v>
      </c>
      <c r="B556" s="170"/>
      <c r="C556" s="170"/>
      <c r="D556" s="171"/>
      <c r="E556" s="283">
        <f>SUM(E555)</f>
        <v>300</v>
      </c>
      <c r="F556" s="79">
        <f>SUM(F555)</f>
        <v>100</v>
      </c>
      <c r="G556" s="143">
        <v>0</v>
      </c>
      <c r="H556" s="143">
        <v>0</v>
      </c>
      <c r="I556" s="283"/>
      <c r="J556" s="284"/>
    </row>
    <row r="557" spans="1:10" ht="16.5" thickBot="1" x14ac:dyDescent="0.3">
      <c r="A557" s="30" t="s">
        <v>512</v>
      </c>
      <c r="B557" s="14"/>
      <c r="C557" s="14"/>
      <c r="D557" s="15"/>
      <c r="E557" s="243">
        <f>E226+E312+E316+E329+E333+E342+E346+E375+E385+E391+E408+E425+E440+E494+E508+E542+E548+E553+E556</f>
        <v>567058.64000000013</v>
      </c>
      <c r="F557" s="285">
        <f>F226+F312+F316+F329+F333+F342+F346+F375+F385+F391+F408+F425+F440+F494+F508+F542+F548+F553+F556</f>
        <v>489570</v>
      </c>
      <c r="G557" s="143">
        <f>G226+G312+G316+G329+G333+G342+G346+G375+G385+G391+G408+G415+G425+G440+G445+G494+G508+G542+G548+G553+G556</f>
        <v>486293.67</v>
      </c>
      <c r="H557" s="143">
        <f>H226+H312+H329+H316+H333+H342+H346+H375+H385+H408+H425+H440+H445+H494+H508+H542+H548+H553+H556+H391</f>
        <v>544116</v>
      </c>
      <c r="I557" s="143">
        <f>SUM(I226+I312+I329+I316+I333+I342+I346+I375+I385+I408+I425+I440+I445+I494+I508+I542+I548+I553+I556+I391)</f>
        <v>467501.18000000005</v>
      </c>
      <c r="J557" s="143">
        <f>SUM(J226+J312+J329+J316+J333+J342+J346+J375+J385+J408+J425+J440+J445+J494+J508+J542+J548+J553+J556+J391)</f>
        <v>575822</v>
      </c>
    </row>
    <row r="558" spans="1:10" ht="15.75" x14ac:dyDescent="0.25">
      <c r="A558" s="286" t="s">
        <v>513</v>
      </c>
      <c r="B558" s="287"/>
      <c r="C558" s="287"/>
      <c r="D558" s="287"/>
      <c r="E558" s="287"/>
      <c r="F558" s="287"/>
      <c r="G558" s="287"/>
      <c r="H558" s="287"/>
      <c r="I558" s="287"/>
      <c r="J558" s="288"/>
    </row>
    <row r="559" spans="1:10" ht="15.75" x14ac:dyDescent="0.25">
      <c r="A559" s="42"/>
      <c r="B559" s="42" t="s">
        <v>514</v>
      </c>
      <c r="C559" s="41">
        <v>717002</v>
      </c>
      <c r="D559" s="42"/>
      <c r="E559" s="118"/>
      <c r="F559" s="44"/>
      <c r="G559" s="162"/>
      <c r="H559" s="156"/>
      <c r="I559" s="156"/>
      <c r="J559" s="156"/>
    </row>
    <row r="560" spans="1:10" ht="15.75" x14ac:dyDescent="0.25">
      <c r="A560" s="42"/>
      <c r="B560" s="42" t="s">
        <v>515</v>
      </c>
      <c r="C560" s="41">
        <v>717002</v>
      </c>
      <c r="D560" s="42"/>
      <c r="E560" s="128">
        <v>450</v>
      </c>
      <c r="F560" s="44"/>
      <c r="G560" s="117"/>
      <c r="H560" s="156"/>
      <c r="I560" s="156"/>
      <c r="J560" s="44">
        <v>140000</v>
      </c>
    </row>
    <row r="561" spans="1:10" ht="15.75" x14ac:dyDescent="0.25">
      <c r="A561" s="42"/>
      <c r="B561" s="42" t="s">
        <v>516</v>
      </c>
      <c r="C561" s="41">
        <v>717002</v>
      </c>
      <c r="D561" s="42"/>
      <c r="E561" s="128"/>
      <c r="F561" s="44"/>
      <c r="G561" s="117"/>
      <c r="H561" s="156"/>
      <c r="I561" s="156"/>
      <c r="J561" s="44">
        <v>7400</v>
      </c>
    </row>
    <row r="562" spans="1:10" ht="15.75" x14ac:dyDescent="0.25">
      <c r="A562" s="42"/>
      <c r="B562" s="42" t="s">
        <v>517</v>
      </c>
      <c r="C562" s="41">
        <v>717002</v>
      </c>
      <c r="D562" s="42"/>
      <c r="E562" s="128"/>
      <c r="F562" s="44"/>
      <c r="G562" s="156"/>
      <c r="H562" s="156"/>
      <c r="I562" s="156"/>
      <c r="J562" s="156"/>
    </row>
    <row r="563" spans="1:10" ht="15.75" x14ac:dyDescent="0.25">
      <c r="A563" s="42"/>
      <c r="B563" s="42" t="s">
        <v>518</v>
      </c>
      <c r="C563" s="41">
        <v>717002</v>
      </c>
      <c r="D563" s="42"/>
      <c r="E563" s="128"/>
      <c r="F563" s="44"/>
      <c r="G563" s="289"/>
      <c r="H563" s="289"/>
      <c r="I563" s="289"/>
      <c r="J563" s="289"/>
    </row>
    <row r="564" spans="1:10" ht="15.75" x14ac:dyDescent="0.25">
      <c r="A564" s="42"/>
      <c r="B564" s="42" t="s">
        <v>519</v>
      </c>
      <c r="C564" s="41">
        <v>717002</v>
      </c>
      <c r="D564" s="42">
        <v>1</v>
      </c>
      <c r="E564" s="128"/>
      <c r="F564" s="44"/>
      <c r="G564" s="44"/>
      <c r="H564" s="44"/>
      <c r="I564" s="44"/>
      <c r="J564" s="44"/>
    </row>
    <row r="565" spans="1:10" ht="15.75" x14ac:dyDescent="0.25">
      <c r="A565" s="42"/>
      <c r="B565" s="42" t="s">
        <v>520</v>
      </c>
      <c r="C565" s="41">
        <v>717002</v>
      </c>
      <c r="D565" s="42"/>
      <c r="E565" s="128"/>
      <c r="F565" s="44"/>
      <c r="G565" s="44"/>
      <c r="H565" s="44"/>
      <c r="I565" s="44"/>
      <c r="J565" s="44"/>
    </row>
    <row r="566" spans="1:10" ht="15.75" x14ac:dyDescent="0.25">
      <c r="A566" s="42"/>
      <c r="B566" s="42" t="s">
        <v>521</v>
      </c>
      <c r="C566" s="41">
        <v>717002</v>
      </c>
      <c r="D566" s="42">
        <v>1</v>
      </c>
      <c r="E566" s="128"/>
      <c r="F566" s="44">
        <v>2870</v>
      </c>
      <c r="G566" s="44">
        <v>2870</v>
      </c>
      <c r="H566" s="44"/>
      <c r="I566" s="44"/>
      <c r="J566" s="44"/>
    </row>
    <row r="567" spans="1:10" ht="15.75" x14ac:dyDescent="0.25">
      <c r="A567" s="42"/>
      <c r="B567" s="42" t="s">
        <v>522</v>
      </c>
      <c r="C567" s="41">
        <v>717002</v>
      </c>
      <c r="D567" s="42"/>
      <c r="E567" s="128"/>
      <c r="F567" s="44">
        <v>13500</v>
      </c>
      <c r="G567" s="44">
        <v>13500</v>
      </c>
      <c r="H567" s="44"/>
      <c r="I567" s="44"/>
      <c r="J567" s="44"/>
    </row>
    <row r="568" spans="1:10" ht="15.75" x14ac:dyDescent="0.25">
      <c r="A568" s="42"/>
      <c r="B568" s="42" t="s">
        <v>523</v>
      </c>
      <c r="C568" s="41">
        <v>717002</v>
      </c>
      <c r="D568" s="42"/>
      <c r="E568" s="128"/>
      <c r="F568" s="44">
        <v>1350</v>
      </c>
      <c r="G568" s="44">
        <v>1350</v>
      </c>
      <c r="H568" s="44"/>
      <c r="I568" s="44"/>
      <c r="J568" s="44"/>
    </row>
    <row r="569" spans="1:10" ht="15.75" x14ac:dyDescent="0.25">
      <c r="A569" s="42"/>
      <c r="B569" s="42" t="s">
        <v>524</v>
      </c>
      <c r="C569" s="41">
        <v>713005</v>
      </c>
      <c r="D569" s="42"/>
      <c r="E569" s="128"/>
      <c r="F569" s="44">
        <v>2500</v>
      </c>
      <c r="G569" s="44">
        <v>2500</v>
      </c>
      <c r="H569" s="44">
        <v>1000</v>
      </c>
      <c r="I569" s="44"/>
      <c r="J569" s="44">
        <v>1000</v>
      </c>
    </row>
    <row r="570" spans="1:10" ht="15.75" x14ac:dyDescent="0.25">
      <c r="A570" s="42"/>
      <c r="B570" s="42" t="s">
        <v>126</v>
      </c>
      <c r="C570" s="41">
        <v>713005</v>
      </c>
      <c r="D570" s="42"/>
      <c r="E570" s="128"/>
      <c r="F570" s="44">
        <v>10000</v>
      </c>
      <c r="G570" s="44">
        <v>10000</v>
      </c>
      <c r="H570" s="44">
        <v>5000</v>
      </c>
      <c r="I570" s="44"/>
      <c r="J570" s="44">
        <v>5000</v>
      </c>
    </row>
    <row r="571" spans="1:10" ht="15.75" x14ac:dyDescent="0.25">
      <c r="A571" s="42"/>
      <c r="B571" s="42" t="s">
        <v>525</v>
      </c>
      <c r="C571" s="41">
        <v>717002</v>
      </c>
      <c r="D571" s="42"/>
      <c r="E571" s="128"/>
      <c r="F571" s="44">
        <v>9600</v>
      </c>
      <c r="G571" s="44">
        <v>9600</v>
      </c>
      <c r="H571" s="44"/>
      <c r="I571" s="44"/>
      <c r="J571" s="44"/>
    </row>
    <row r="572" spans="1:10" ht="16.5" thickBot="1" x14ac:dyDescent="0.3">
      <c r="A572" s="70"/>
      <c r="B572" s="70" t="s">
        <v>526</v>
      </c>
      <c r="C572" s="69">
        <v>717</v>
      </c>
      <c r="D572" s="70"/>
      <c r="E572" s="157"/>
      <c r="F572" s="72"/>
      <c r="G572" s="72"/>
      <c r="H572" s="72">
        <v>5000</v>
      </c>
      <c r="I572" s="72"/>
      <c r="J572" s="72">
        <v>0</v>
      </c>
    </row>
    <row r="573" spans="1:10" ht="16.5" thickBot="1" x14ac:dyDescent="0.3">
      <c r="A573" s="30" t="s">
        <v>527</v>
      </c>
      <c r="B573" s="14"/>
      <c r="C573" s="14"/>
      <c r="D573" s="15"/>
      <c r="E573" s="160">
        <f>SUM(E559:E564)</f>
        <v>450</v>
      </c>
      <c r="F573" s="79">
        <f>SUM(F559:F571)</f>
        <v>39820</v>
      </c>
      <c r="G573" s="79">
        <f>SUM(G559:G571)</f>
        <v>39820</v>
      </c>
      <c r="H573" s="79">
        <f>SUM(H559:H572)</f>
        <v>11000</v>
      </c>
      <c r="I573" s="79">
        <f>SUM(I559:I572)</f>
        <v>0</v>
      </c>
      <c r="J573" s="161">
        <f>SUM(J559:J572)</f>
        <v>153400</v>
      </c>
    </row>
    <row r="574" spans="1:10" ht="16.5" thickBot="1" x14ac:dyDescent="0.3">
      <c r="A574" s="89" t="s">
        <v>528</v>
      </c>
      <c r="B574" s="90"/>
      <c r="C574" s="90"/>
      <c r="D574" s="290"/>
      <c r="E574" s="226">
        <f>E557+E573</f>
        <v>567508.64000000013</v>
      </c>
      <c r="F574" s="79">
        <f>F557+F573</f>
        <v>529390</v>
      </c>
      <c r="G574" s="181">
        <f>G557+G573</f>
        <v>526113.66999999993</v>
      </c>
      <c r="H574" s="181">
        <f>H557+H573</f>
        <v>555116</v>
      </c>
      <c r="I574" s="181">
        <f>SUM(I557+I573)</f>
        <v>467501.18000000005</v>
      </c>
      <c r="J574" s="291">
        <f>SUM(J557+J573)</f>
        <v>729222</v>
      </c>
    </row>
    <row r="575" spans="1:10" ht="16.5" thickBot="1" x14ac:dyDescent="0.3">
      <c r="A575" s="292"/>
      <c r="B575" s="292"/>
      <c r="C575" s="292"/>
      <c r="D575" s="292"/>
      <c r="E575" s="293"/>
      <c r="F575" s="294"/>
      <c r="G575" s="295"/>
      <c r="H575" s="295"/>
      <c r="I575" s="296"/>
      <c r="J575" s="296"/>
    </row>
    <row r="576" spans="1:10" ht="16.5" thickBot="1" x14ac:dyDescent="0.3">
      <c r="A576" s="297" t="s">
        <v>529</v>
      </c>
      <c r="B576" s="298"/>
      <c r="C576" s="298"/>
      <c r="D576" s="299"/>
      <c r="E576" s="300">
        <f>E119</f>
        <v>627791.28</v>
      </c>
      <c r="F576" s="301">
        <f>F119</f>
        <v>547360</v>
      </c>
      <c r="G576" s="302">
        <f>G119</f>
        <v>564677.13</v>
      </c>
      <c r="H576" s="302">
        <f>H119</f>
        <v>574485</v>
      </c>
      <c r="I576" s="302">
        <f>SUM(I119)</f>
        <v>577110.41</v>
      </c>
      <c r="J576" s="303">
        <f>SUM(J119)</f>
        <v>763066</v>
      </c>
    </row>
    <row r="577" spans="1:10" ht="16.5" thickBot="1" x14ac:dyDescent="0.3">
      <c r="A577" s="304" t="s">
        <v>530</v>
      </c>
      <c r="B577" s="305"/>
      <c r="C577" s="305"/>
      <c r="D577" s="305"/>
      <c r="E577" s="300">
        <f>E574</f>
        <v>567508.64000000013</v>
      </c>
      <c r="F577" s="306">
        <f>F574</f>
        <v>529390</v>
      </c>
      <c r="G577" s="302">
        <f>G574</f>
        <v>526113.66999999993</v>
      </c>
      <c r="H577" s="302">
        <f>H574</f>
        <v>555116</v>
      </c>
      <c r="I577" s="302">
        <f>SUM(I574)</f>
        <v>467501.18000000005</v>
      </c>
      <c r="J577" s="303">
        <f>SUM(J574)</f>
        <v>729222</v>
      </c>
    </row>
    <row r="578" spans="1:10" ht="16.5" thickBot="1" x14ac:dyDescent="0.3">
      <c r="A578" s="297" t="s">
        <v>531</v>
      </c>
      <c r="B578" s="298"/>
      <c r="C578" s="298"/>
      <c r="D578" s="299"/>
      <c r="E578" s="300">
        <f>E576-E577</f>
        <v>60282.639999999898</v>
      </c>
      <c r="F578" s="301">
        <f>F576-F577</f>
        <v>17970</v>
      </c>
      <c r="G578" s="303">
        <f>G576-G577</f>
        <v>38563.460000000079</v>
      </c>
      <c r="H578" s="303">
        <f>H576-H577</f>
        <v>19369</v>
      </c>
      <c r="I578" s="307">
        <f>SUM(I576-I577)</f>
        <v>109609.22999999998</v>
      </c>
      <c r="J578" s="303">
        <f>J576-J577</f>
        <v>33844</v>
      </c>
    </row>
    <row r="579" spans="1:10" ht="15.75" x14ac:dyDescent="0.25">
      <c r="A579" s="308"/>
      <c r="B579" s="308"/>
      <c r="C579" s="309"/>
      <c r="D579" s="309"/>
      <c r="E579" s="308"/>
      <c r="F579" s="310"/>
      <c r="G579" s="311"/>
      <c r="H579" s="312"/>
      <c r="I579" s="313"/>
      <c r="J579" s="313"/>
    </row>
    <row r="580" spans="1:10" ht="15.75" x14ac:dyDescent="0.25">
      <c r="A580" s="17"/>
      <c r="B580" s="17"/>
      <c r="C580" s="314" t="s">
        <v>12</v>
      </c>
      <c r="D580" s="314"/>
      <c r="E580" s="17"/>
      <c r="F580" s="315"/>
      <c r="G580" s="316"/>
      <c r="H580" s="317"/>
      <c r="I580" s="317"/>
      <c r="J580" s="317"/>
    </row>
    <row r="581" spans="1:10" ht="15.75" x14ac:dyDescent="0.25">
      <c r="A581" s="17"/>
      <c r="B581" s="308" t="s">
        <v>532</v>
      </c>
      <c r="C581" s="314"/>
      <c r="D581" s="314"/>
      <c r="E581" s="17"/>
      <c r="F581" s="315"/>
      <c r="G581" s="316"/>
      <c r="H581" s="317"/>
      <c r="I581" s="317"/>
      <c r="J581" s="317"/>
    </row>
  </sheetData>
  <mergeCells count="125">
    <mergeCell ref="A576:D576"/>
    <mergeCell ref="A577:D577"/>
    <mergeCell ref="A578:D578"/>
    <mergeCell ref="A554:J554"/>
    <mergeCell ref="A556:D556"/>
    <mergeCell ref="A557:D557"/>
    <mergeCell ref="A558:J558"/>
    <mergeCell ref="A573:D573"/>
    <mergeCell ref="A574:D574"/>
    <mergeCell ref="A509:J509"/>
    <mergeCell ref="A542:D542"/>
    <mergeCell ref="A543:J543"/>
    <mergeCell ref="A548:D548"/>
    <mergeCell ref="A549:J549"/>
    <mergeCell ref="A553:D553"/>
    <mergeCell ref="A441:J441"/>
    <mergeCell ref="A445:D445"/>
    <mergeCell ref="A446:J446"/>
    <mergeCell ref="A494:D494"/>
    <mergeCell ref="A495:J495"/>
    <mergeCell ref="A508:D508"/>
    <mergeCell ref="A409:J409"/>
    <mergeCell ref="A415:C415"/>
    <mergeCell ref="A416:J416"/>
    <mergeCell ref="A425:D425"/>
    <mergeCell ref="A426:J426"/>
    <mergeCell ref="A440:D440"/>
    <mergeCell ref="A376:J376"/>
    <mergeCell ref="A385:D385"/>
    <mergeCell ref="A386:J386"/>
    <mergeCell ref="A391:D391"/>
    <mergeCell ref="A392:J392"/>
    <mergeCell ref="A408:D408"/>
    <mergeCell ref="A334:J334"/>
    <mergeCell ref="A342:D342"/>
    <mergeCell ref="A343:J343"/>
    <mergeCell ref="A346:D346"/>
    <mergeCell ref="A347:J347"/>
    <mergeCell ref="A375:D375"/>
    <mergeCell ref="A313:J313"/>
    <mergeCell ref="A316:D316"/>
    <mergeCell ref="A317:J317"/>
    <mergeCell ref="A329:D329"/>
    <mergeCell ref="A330:J330"/>
    <mergeCell ref="A333:D333"/>
    <mergeCell ref="A227:J227"/>
    <mergeCell ref="A228:J228"/>
    <mergeCell ref="B240:D240"/>
    <mergeCell ref="B250:D250"/>
    <mergeCell ref="B311:D311"/>
    <mergeCell ref="A312:D312"/>
    <mergeCell ref="A165:D165"/>
    <mergeCell ref="A168:J168"/>
    <mergeCell ref="A220:D220"/>
    <mergeCell ref="A221:J221"/>
    <mergeCell ref="A225:D225"/>
    <mergeCell ref="A226:D226"/>
    <mergeCell ref="A144:J144"/>
    <mergeCell ref="A146:J146"/>
    <mergeCell ref="A148:J148"/>
    <mergeCell ref="A150:D150"/>
    <mergeCell ref="A151:J151"/>
    <mergeCell ref="A154:J154"/>
    <mergeCell ref="A134:J134"/>
    <mergeCell ref="A136:D136"/>
    <mergeCell ref="A137:J137"/>
    <mergeCell ref="A140:D140"/>
    <mergeCell ref="A141:J141"/>
    <mergeCell ref="A143:D143"/>
    <mergeCell ref="A120:J120"/>
    <mergeCell ref="A121:J121"/>
    <mergeCell ref="A122:J122"/>
    <mergeCell ref="A129:D129"/>
    <mergeCell ref="A130:J130"/>
    <mergeCell ref="A132:D132"/>
    <mergeCell ref="A107:D107"/>
    <mergeCell ref="A108:D108"/>
    <mergeCell ref="A109:J109"/>
    <mergeCell ref="A114:D114"/>
    <mergeCell ref="A115:J115"/>
    <mergeCell ref="A119:D119"/>
    <mergeCell ref="G101:G102"/>
    <mergeCell ref="H101:H102"/>
    <mergeCell ref="I101:I102"/>
    <mergeCell ref="J101:J102"/>
    <mergeCell ref="B103:D103"/>
    <mergeCell ref="B106:D106"/>
    <mergeCell ref="A101:A102"/>
    <mergeCell ref="B101:B102"/>
    <mergeCell ref="C101:C102"/>
    <mergeCell ref="D101:D102"/>
    <mergeCell ref="E101:E102"/>
    <mergeCell ref="F101:F102"/>
    <mergeCell ref="B47:D47"/>
    <mergeCell ref="A48:D48"/>
    <mergeCell ref="A49:J49"/>
    <mergeCell ref="B60:D60"/>
    <mergeCell ref="B77:D77"/>
    <mergeCell ref="B97:D97"/>
    <mergeCell ref="I27:I28"/>
    <mergeCell ref="J27:J28"/>
    <mergeCell ref="A35:D35"/>
    <mergeCell ref="A37:J37"/>
    <mergeCell ref="A38:J38"/>
    <mergeCell ref="B42:D42"/>
    <mergeCell ref="I6:I7"/>
    <mergeCell ref="J6:J7"/>
    <mergeCell ref="A8:J8"/>
    <mergeCell ref="B27:B28"/>
    <mergeCell ref="C27:C28"/>
    <mergeCell ref="D27:D28"/>
    <mergeCell ref="E27:E28"/>
    <mergeCell ref="F27:F28"/>
    <mergeCell ref="G27:G28"/>
    <mergeCell ref="H27:H28"/>
    <mergeCell ref="A1:J1"/>
    <mergeCell ref="A2:J2"/>
    <mergeCell ref="A3:J3"/>
    <mergeCell ref="A5:J5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Karin</cp:lastModifiedBy>
  <cp:lastPrinted>2019-12-05T12:17:36Z</cp:lastPrinted>
  <dcterms:created xsi:type="dcterms:W3CDTF">2019-12-05T12:16:19Z</dcterms:created>
  <dcterms:modified xsi:type="dcterms:W3CDTF">2019-12-05T12:20:20Z</dcterms:modified>
</cp:coreProperties>
</file>